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r65\Documents\SD\2.0\up to date templates\"/>
    </mc:Choice>
  </mc:AlternateContent>
  <xr:revisionPtr revIDLastSave="0" documentId="13_ncr:1_{FAE8B856-DAB8-40B3-AC02-E0E52387CF61}" xr6:coauthVersionLast="45" xr6:coauthVersionMax="45" xr10:uidLastSave="{00000000-0000-0000-0000-000000000000}"/>
  <bookViews>
    <workbookView xWindow="9510" yWindow="-90" windowWidth="19380" windowHeight="10380" xr2:uid="{BE9E1E00-0B85-4844-B1E3-229A610793B1}"/>
  </bookViews>
  <sheets>
    <sheet name="Введение" sheetId="13" r:id="rId1"/>
    <sheet name="Часть 1 Сведения" sheetId="9" r:id="rId2"/>
    <sheet name="Часть 2 Контрольный список" sheetId="8" r:id="rId3"/>
    <sheet name="Часть 3 Отчитывающиеся субъект" sheetId="12" r:id="rId4"/>
    <sheet name="Часть 4 Доходы правительства" sheetId="4" r:id="rId5"/>
    <sheet name="Часть 5 Данные о компаниях" sheetId="11" r:id="rId6"/>
    <sheet name="Lists" sheetId="10" state="hidden" r:id="rId7"/>
  </sheets>
  <definedNames>
    <definedName name="Agency_type">Government_entity_type[[#All],[&lt; Тип органа &gt;]]</definedName>
    <definedName name="Commodities_list">Table5_Commodities_list[HS Product Description w volume]</definedName>
    <definedName name="Commodity_names">Table5_Commodities_list[HS Product Description]</definedName>
    <definedName name="Companies_list">Companies[Полное название компании]</definedName>
    <definedName name="Countries_list">Table1_Country_codes_and_currencies[Country or Area name]</definedName>
    <definedName name="Currency_code_list">Table1_Country_codes_and_currencies[Currency code (ISO-4217)]</definedName>
    <definedName name="GFS_list">Table6_GFS_codes_classification[Combined]</definedName>
    <definedName name="Government_entities_list">Government_agencies[Полное название органа]</definedName>
    <definedName name="Project_phases_list">Table12[Project phases]</definedName>
    <definedName name="Projectname">Companies15[Полное название проекта]</definedName>
    <definedName name="Reporting_options_list">Table3_Reporting_options[List]</definedName>
    <definedName name="Revenue_stream_list">Government_revenues_table[Название потока доходов]</definedName>
    <definedName name="Sector_list">Table7_sectors[Sector(s)]</definedName>
    <definedName name="Simple_options_list">Table2_Simple_options[List]</definedName>
    <definedName name="Total_reconciled">Table10[Размер доходов]</definedName>
    <definedName name="Total_revenues">Government_revenues_table[Размер доходов]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1" l="1"/>
  <c r="I52" i="4" l="1"/>
  <c r="J52" i="4"/>
  <c r="J50" i="4"/>
  <c r="J35" i="11"/>
  <c r="E18" i="12" l="1"/>
  <c r="B112" i="8" l="1"/>
  <c r="B116" i="8"/>
  <c r="B114" i="8"/>
  <c r="B97" i="8"/>
  <c r="B95" i="8"/>
  <c r="B93" i="8"/>
  <c r="B91" i="8"/>
  <c r="B89" i="8"/>
  <c r="B87" i="8"/>
  <c r="B85" i="8"/>
  <c r="B83" i="8"/>
  <c r="B77" i="8"/>
  <c r="B75" i="8"/>
  <c r="B73" i="8"/>
  <c r="B71" i="8"/>
  <c r="B69" i="8"/>
  <c r="B67" i="8"/>
  <c r="B65" i="8"/>
  <c r="B63" i="8"/>
  <c r="F19" i="8" l="1"/>
  <c r="F20" i="8"/>
  <c r="J65" i="4" l="1"/>
  <c r="B132" i="8" l="1"/>
  <c r="E15" i="9"/>
  <c r="E16" i="9"/>
  <c r="E17" i="9"/>
  <c r="E23" i="9"/>
  <c r="E24" i="9"/>
  <c r="D136" i="8" s="1"/>
  <c r="E25" i="9"/>
  <c r="E27" i="9"/>
  <c r="E28" i="9"/>
  <c r="E30" i="9"/>
  <c r="E31" i="9"/>
  <c r="J33" i="11" l="1"/>
  <c r="D48" i="8" l="1"/>
  <c r="F48" i="8" l="1"/>
  <c r="F195" i="8"/>
  <c r="F194" i="8"/>
  <c r="F193" i="8"/>
  <c r="F31" i="8"/>
  <c r="E15" i="12" l="1"/>
  <c r="F167" i="8" l="1"/>
  <c r="F53" i="8" l="1"/>
  <c r="D102" i="8" l="1"/>
  <c r="E53" i="9" l="1"/>
  <c r="E56" i="9"/>
  <c r="E55" i="9"/>
  <c r="E54" i="9"/>
  <c r="I32" i="12"/>
  <c r="E52" i="9" l="1"/>
  <c r="F176" i="8"/>
  <c r="F172" i="8"/>
  <c r="F161" i="8"/>
  <c r="F158" i="8"/>
  <c r="F157" i="8"/>
  <c r="F156" i="8"/>
  <c r="F151" i="8"/>
  <c r="F147" i="8"/>
  <c r="F144" i="8"/>
  <c r="F143" i="8"/>
  <c r="F142" i="8"/>
  <c r="F141" i="8"/>
  <c r="F140" i="8"/>
  <c r="F139" i="8"/>
  <c r="F132" i="8"/>
  <c r="F128" i="8"/>
  <c r="F124" i="8"/>
  <c r="F120" i="8"/>
  <c r="F105" i="8"/>
  <c r="F101" i="8"/>
  <c r="F100" i="8"/>
  <c r="F81" i="8"/>
  <c r="F80" i="8"/>
  <c r="F61" i="8"/>
  <c r="F60" i="8"/>
  <c r="F56" i="8"/>
  <c r="F52" i="8"/>
  <c r="F51" i="8"/>
  <c r="F47" i="8"/>
  <c r="F46" i="8"/>
  <c r="F43" i="8"/>
  <c r="F42" i="8"/>
  <c r="F41" i="8"/>
  <c r="F40" i="8"/>
  <c r="F39" i="8"/>
  <c r="F36" i="8"/>
  <c r="F35" i="8"/>
  <c r="F34" i="8"/>
  <c r="F30" i="8"/>
  <c r="F29" i="8"/>
  <c r="F28" i="8"/>
  <c r="F27" i="8"/>
  <c r="F26" i="8"/>
  <c r="F22" i="8"/>
  <c r="F21" i="8"/>
  <c r="B18" i="11"/>
  <c r="I29" i="12"/>
  <c r="E16" i="12"/>
  <c r="I28" i="12"/>
  <c r="I30" i="12"/>
  <c r="I31" i="12"/>
  <c r="I27" i="12"/>
  <c r="E17" i="12"/>
  <c r="G33" i="9"/>
  <c r="E19" i="12"/>
  <c r="E20" i="12"/>
  <c r="B15" i="11"/>
  <c r="B16" i="11"/>
  <c r="B17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N4" i="4"/>
  <c r="F164" i="8"/>
  <c r="B35" i="4"/>
  <c r="C35" i="4"/>
  <c r="D35" i="4"/>
  <c r="E35" i="4"/>
  <c r="B44" i="4"/>
  <c r="C44" i="4"/>
  <c r="D44" i="4"/>
  <c r="E44" i="4"/>
  <c r="E48" i="4"/>
  <c r="D48" i="4"/>
  <c r="C48" i="4"/>
  <c r="B48" i="4"/>
  <c r="E47" i="4"/>
  <c r="D47" i="4"/>
  <c r="C47" i="4"/>
  <c r="B47" i="4"/>
  <c r="E46" i="4"/>
  <c r="D46" i="4"/>
  <c r="C46" i="4"/>
  <c r="B46" i="4"/>
  <c r="E45" i="4"/>
  <c r="D45" i="4"/>
  <c r="C45" i="4"/>
  <c r="B45" i="4"/>
  <c r="E43" i="4"/>
  <c r="D43" i="4"/>
  <c r="C43" i="4"/>
  <c r="B43" i="4"/>
  <c r="E42" i="4"/>
  <c r="D42" i="4"/>
  <c r="C42" i="4"/>
  <c r="B42" i="4"/>
  <c r="E41" i="4"/>
  <c r="D41" i="4"/>
  <c r="C41" i="4"/>
  <c r="B41" i="4"/>
  <c r="E33" i="4"/>
  <c r="F148" i="8"/>
  <c r="D23" i="4"/>
  <c r="E24" i="4"/>
  <c r="D24" i="4"/>
  <c r="C24" i="4"/>
  <c r="B24" i="4"/>
  <c r="E23" i="4"/>
  <c r="C23" i="4"/>
  <c r="B23" i="4"/>
  <c r="E22" i="4"/>
  <c r="D22" i="4"/>
  <c r="C22" i="4"/>
  <c r="B22" i="4"/>
  <c r="C25" i="4"/>
  <c r="C26" i="4"/>
  <c r="C27" i="4"/>
  <c r="C28" i="4"/>
  <c r="C29" i="4"/>
  <c r="C30" i="4"/>
  <c r="C31" i="4"/>
  <c r="C32" i="4"/>
  <c r="C33" i="4"/>
  <c r="C34" i="4"/>
  <c r="C36" i="4"/>
  <c r="C37" i="4"/>
  <c r="C38" i="4"/>
  <c r="C39" i="4"/>
  <c r="C40" i="4"/>
  <c r="D25" i="4"/>
  <c r="D26" i="4"/>
  <c r="D27" i="4"/>
  <c r="D28" i="4"/>
  <c r="D29" i="4"/>
  <c r="D30" i="4"/>
  <c r="D31" i="4"/>
  <c r="D32" i="4"/>
  <c r="D33" i="4"/>
  <c r="D34" i="4"/>
  <c r="D36" i="4"/>
  <c r="D37" i="4"/>
  <c r="D38" i="4"/>
  <c r="D39" i="4"/>
  <c r="D40" i="4"/>
  <c r="E25" i="4"/>
  <c r="E26" i="4"/>
  <c r="E27" i="4"/>
  <c r="E28" i="4"/>
  <c r="E29" i="4"/>
  <c r="E30" i="4"/>
  <c r="E31" i="4"/>
  <c r="E32" i="4"/>
  <c r="E34" i="4"/>
  <c r="E36" i="4"/>
  <c r="E37" i="4"/>
  <c r="E38" i="4"/>
  <c r="E39" i="4"/>
  <c r="E40" i="4"/>
  <c r="B25" i="4"/>
  <c r="B26" i="4"/>
  <c r="B27" i="4"/>
  <c r="B28" i="4"/>
  <c r="B29" i="4"/>
  <c r="B30" i="4"/>
  <c r="B31" i="4"/>
  <c r="B32" i="4"/>
  <c r="B33" i="4"/>
  <c r="B34" i="4"/>
  <c r="B36" i="4"/>
  <c r="B37" i="4"/>
  <c r="B38" i="4"/>
  <c r="B39" i="4"/>
  <c r="B4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<sst xmlns="http://schemas.openxmlformats.org/spreadsheetml/2006/main" count="3311" uniqueCount="2028">
  <si>
    <t>Summary data template</t>
  </si>
  <si>
    <t>Afghanistan</t>
  </si>
  <si>
    <t>AF</t>
  </si>
  <si>
    <t>AFG</t>
  </si>
  <si>
    <t>Aland Islands</t>
  </si>
  <si>
    <t>AX</t>
  </si>
  <si>
    <t>ALA</t>
  </si>
  <si>
    <t>Albania</t>
  </si>
  <si>
    <t>AL</t>
  </si>
  <si>
    <t>ALB</t>
  </si>
  <si>
    <t>Algeria</t>
  </si>
  <si>
    <t>DZ</t>
  </si>
  <si>
    <t>DZA</t>
  </si>
  <si>
    <t>American Samoa</t>
  </si>
  <si>
    <t>AS</t>
  </si>
  <si>
    <t>ASM</t>
  </si>
  <si>
    <t>Andorra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</si>
  <si>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</si>
  <si>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</si>
  <si>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</si>
  <si>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</si>
  <si>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</si>
  <si>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</si>
  <si>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</si>
  <si>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</si>
  <si>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and Barbuda</t>
  </si>
  <si>
    <t>AG</t>
  </si>
  <si>
    <t>ATG</t>
  </si>
  <si>
    <t>Argentina</t>
  </si>
  <si>
    <t>AR</t>
  </si>
  <si>
    <t>ARG</t>
  </si>
  <si>
    <t>Armenia</t>
  </si>
  <si>
    <t>AM</t>
  </si>
  <si>
    <t>ARM</t>
  </si>
  <si>
    <t>Aruba</t>
  </si>
  <si>
    <t>AW</t>
  </si>
  <si>
    <t>ABW</t>
  </si>
  <si>
    <t>Australia</t>
  </si>
  <si>
    <t>AU</t>
  </si>
  <si>
    <t>AUS</t>
  </si>
  <si>
    <t>Austria</t>
  </si>
  <si>
    <t>AT</t>
  </si>
  <si>
    <t>AUT</t>
  </si>
  <si>
    <t>Azerbaijan</t>
  </si>
  <si>
    <t>AZ</t>
  </si>
  <si>
    <t>AZE</t>
  </si>
  <si>
    <t>Bahamas</t>
  </si>
  <si>
    <t>BS</t>
  </si>
  <si>
    <t>BHS</t>
  </si>
  <si>
    <t>Bahrain</t>
  </si>
  <si>
    <t>BH</t>
  </si>
  <si>
    <t>BHR</t>
  </si>
  <si>
    <t>Bangladesh</t>
  </si>
  <si>
    <t>BD</t>
  </si>
  <si>
    <t>BGD</t>
  </si>
  <si>
    <t>Barbados</t>
  </si>
  <si>
    <t>BB</t>
  </si>
  <si>
    <t>BRB</t>
  </si>
  <si>
    <t>Belarus</t>
  </si>
  <si>
    <t>BY</t>
  </si>
  <si>
    <t>BLR</t>
  </si>
  <si>
    <t>Belgium</t>
  </si>
  <si>
    <t>BE</t>
  </si>
  <si>
    <t>BEL</t>
  </si>
  <si>
    <t>Belize</t>
  </si>
  <si>
    <t>BZ</t>
  </si>
  <si>
    <t>BLZ</t>
  </si>
  <si>
    <t>Benin</t>
  </si>
  <si>
    <t>BJ</t>
  </si>
  <si>
    <t>BEN</t>
  </si>
  <si>
    <t>Bermuda</t>
  </si>
  <si>
    <t>BM</t>
  </si>
  <si>
    <t>BMU</t>
  </si>
  <si>
    <t>Bhutan</t>
  </si>
  <si>
    <t>BT</t>
  </si>
  <si>
    <t>BTN</t>
  </si>
  <si>
    <t>Bolivia</t>
  </si>
  <si>
    <t>BO</t>
  </si>
  <si>
    <t>BOL</t>
  </si>
  <si>
    <t>Bosnia and Herzegovina</t>
  </si>
  <si>
    <t>BA</t>
  </si>
  <si>
    <t>BIH</t>
  </si>
  <si>
    <t>Botswana</t>
  </si>
  <si>
    <t>BW</t>
  </si>
  <si>
    <t>BWA</t>
  </si>
  <si>
    <t>Brazil</t>
  </si>
  <si>
    <t>BR</t>
  </si>
  <si>
    <t>BRA</t>
  </si>
  <si>
    <t>British Virgin Islands</t>
  </si>
  <si>
    <t>VG</t>
  </si>
  <si>
    <t>VGB</t>
  </si>
  <si>
    <t>British Indian Ocean Territory</t>
  </si>
  <si>
    <t>IO</t>
  </si>
  <si>
    <t>IOT</t>
  </si>
  <si>
    <t>Brunei Darussalam</t>
  </si>
  <si>
    <t>BN</t>
  </si>
  <si>
    <t>BRN</t>
  </si>
  <si>
    <t>Bulgaria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</si>
  <si>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</si>
  <si>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</si>
  <si>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</si>
  <si>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</si>
  <si>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</si>
  <si>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</si>
  <si>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</si>
  <si>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</si>
  <si>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Cambodia</t>
  </si>
  <si>
    <t>KH</t>
  </si>
  <si>
    <t>KHM</t>
  </si>
  <si>
    <t>Cameroon</t>
  </si>
  <si>
    <t>CM</t>
  </si>
  <si>
    <t>CMR</t>
  </si>
  <si>
    <t>Canada</t>
  </si>
  <si>
    <t>CA</t>
  </si>
  <si>
    <t>CAN</t>
  </si>
  <si>
    <t>Cape Verde</t>
  </si>
  <si>
    <t>CV</t>
  </si>
  <si>
    <t>CPV</t>
  </si>
  <si>
    <t>Cayman Islands</t>
  </si>
  <si>
    <t>KY</t>
  </si>
  <si>
    <t>CYM</t>
  </si>
  <si>
    <t>Central African Republic</t>
  </si>
  <si>
    <t>CF</t>
  </si>
  <si>
    <t>CAF</t>
  </si>
  <si>
    <t>Chad</t>
  </si>
  <si>
    <t>TD</t>
  </si>
  <si>
    <t>TCD</t>
  </si>
  <si>
    <t>Chile</t>
  </si>
  <si>
    <t>CL</t>
  </si>
  <si>
    <t>CHL</t>
  </si>
  <si>
    <t>China</t>
  </si>
  <si>
    <t>CN</t>
  </si>
  <si>
    <t>CHN</t>
  </si>
  <si>
    <t>HK</t>
  </si>
  <si>
    <t>HKG</t>
  </si>
  <si>
    <t>MO</t>
  </si>
  <si>
    <t>MAC</t>
  </si>
  <si>
    <t>Christmas Island</t>
  </si>
  <si>
    <t>CX</t>
  </si>
  <si>
    <t>CXR</t>
  </si>
  <si>
    <t>Cocos (Keeling) Islands</t>
  </si>
  <si>
    <t>CC</t>
  </si>
  <si>
    <t>CCK</t>
  </si>
  <si>
    <t>Colombia</t>
  </si>
  <si>
    <t>CO</t>
  </si>
  <si>
    <t>COL</t>
  </si>
  <si>
    <t>Comoros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</si>
  <si>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</si>
  <si>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</si>
  <si>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</si>
  <si>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</si>
  <si>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</si>
  <si>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</si>
  <si>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</si>
  <si>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</si>
  <si>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</si>
  <si>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</si>
  <si>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</si>
  <si>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Croatia</t>
  </si>
  <si>
    <t>HR</t>
  </si>
  <si>
    <t>HRV</t>
  </si>
  <si>
    <t>Cuba</t>
  </si>
  <si>
    <t>CU</t>
  </si>
  <si>
    <t>CUB</t>
  </si>
  <si>
    <t>Cyprus</t>
  </si>
  <si>
    <t>CY</t>
  </si>
  <si>
    <t>CYP</t>
  </si>
  <si>
    <t>Czech Republic</t>
  </si>
  <si>
    <t>CZ</t>
  </si>
  <si>
    <t>CZE</t>
  </si>
  <si>
    <t>Denmark</t>
  </si>
  <si>
    <t>DK</t>
  </si>
  <si>
    <t>DNK</t>
  </si>
  <si>
    <t>Djibouti</t>
  </si>
  <si>
    <t>DJ</t>
  </si>
  <si>
    <t>DJI</t>
  </si>
  <si>
    <t>Dominica</t>
  </si>
  <si>
    <t>DM</t>
  </si>
  <si>
    <t>DMA</t>
  </si>
  <si>
    <t>Dominican Republic</t>
  </si>
  <si>
    <t>DO</t>
  </si>
  <si>
    <t>DOM</t>
  </si>
  <si>
    <t>Ecuador</t>
  </si>
  <si>
    <t>EC</t>
  </si>
  <si>
    <t>ECU</t>
  </si>
  <si>
    <t>Egypt</t>
  </si>
  <si>
    <t>EG</t>
  </si>
  <si>
    <t>EGY</t>
  </si>
  <si>
    <t>El Salvador</t>
  </si>
  <si>
    <t>SV</t>
  </si>
  <si>
    <t>SLV</t>
  </si>
  <si>
    <t>Equatorial Guinea</t>
  </si>
  <si>
    <t>GQ</t>
  </si>
  <si>
    <t>GNQ</t>
  </si>
  <si>
    <t>Eritrea</t>
  </si>
  <si>
    <t>ER</t>
  </si>
  <si>
    <t>ERI</t>
  </si>
  <si>
    <t>Estonia</t>
  </si>
  <si>
    <t>EE</t>
  </si>
  <si>
    <t>EST</t>
  </si>
  <si>
    <t>Ethiopia</t>
  </si>
  <si>
    <t>ET</t>
  </si>
  <si>
    <t>ETH</t>
  </si>
  <si>
    <t>FK</t>
  </si>
  <si>
    <t>FLK</t>
  </si>
  <si>
    <t>Faroe Islands</t>
  </si>
  <si>
    <t>FO</t>
  </si>
  <si>
    <t>FRO</t>
  </si>
  <si>
    <t>Fiji</t>
  </si>
  <si>
    <t>FJ</t>
  </si>
  <si>
    <t>FJI</t>
  </si>
  <si>
    <t>Finland</t>
  </si>
  <si>
    <t>FI</t>
  </si>
  <si>
    <t>FIN</t>
  </si>
  <si>
    <t>France</t>
  </si>
  <si>
    <t>FR</t>
  </si>
  <si>
    <t>FRA</t>
  </si>
  <si>
    <t>French Guiana</t>
  </si>
  <si>
    <t>GF</t>
  </si>
  <si>
    <t>GUF</t>
  </si>
  <si>
    <t>French Polynesia</t>
  </si>
  <si>
    <t>PF</t>
  </si>
  <si>
    <t>PYF</t>
  </si>
  <si>
    <t>French Southern Territories</t>
  </si>
  <si>
    <t>TF</t>
  </si>
  <si>
    <t>ATF</t>
  </si>
  <si>
    <t>Gabon</t>
  </si>
  <si>
    <t>GA</t>
  </si>
  <si>
    <t>GAB</t>
  </si>
  <si>
    <t>Gambia</t>
  </si>
  <si>
    <t>GM</t>
  </si>
  <si>
    <t>GMB</t>
  </si>
  <si>
    <t>Georgia</t>
  </si>
  <si>
    <t>GE</t>
  </si>
  <si>
    <t>GEO</t>
  </si>
  <si>
    <t>Germany</t>
  </si>
  <si>
    <t>DE</t>
  </si>
  <si>
    <t>DEU</t>
  </si>
  <si>
    <t>Ghana</t>
  </si>
  <si>
    <t>GH</t>
  </si>
  <si>
    <t>GHA</t>
  </si>
  <si>
    <t>Gibraltar</t>
  </si>
  <si>
    <t>GI</t>
  </si>
  <si>
    <t>GIB</t>
  </si>
  <si>
    <t>Greece</t>
  </si>
  <si>
    <t>GR</t>
  </si>
  <si>
    <t>GRC</t>
  </si>
  <si>
    <t>Greenland</t>
  </si>
  <si>
    <t>GL</t>
  </si>
  <si>
    <t>GRL</t>
  </si>
  <si>
    <t>Grenada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</si>
  <si>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</si>
  <si>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</si>
  <si>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</si>
  <si>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</si>
  <si>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</si>
  <si>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</si>
  <si>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</si>
  <si>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</si>
  <si>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</si>
  <si>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</si>
  <si>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</si>
  <si>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Guernsey</t>
  </si>
  <si>
    <t>GG</t>
  </si>
  <si>
    <t>GGY</t>
  </si>
  <si>
    <t>Guinea</t>
  </si>
  <si>
    <t>GN</t>
  </si>
  <si>
    <t>GIN</t>
  </si>
  <si>
    <t>Guinea-Bissau</t>
  </si>
  <si>
    <t>GW</t>
  </si>
  <si>
    <t>GNB</t>
  </si>
  <si>
    <t>Guyana</t>
  </si>
  <si>
    <t>GY</t>
  </si>
  <si>
    <t>GUY</t>
  </si>
  <si>
    <t>Haiti</t>
  </si>
  <si>
    <t>HT</t>
  </si>
  <si>
    <t>HTI</t>
  </si>
  <si>
    <t>Heard and Mcdonald Islands</t>
  </si>
  <si>
    <t>HM</t>
  </si>
  <si>
    <t>HMD</t>
  </si>
  <si>
    <t>VA</t>
  </si>
  <si>
    <t>VAT</t>
  </si>
  <si>
    <t>Honduras</t>
  </si>
  <si>
    <t>HN</t>
  </si>
  <si>
    <t>HND</t>
  </si>
  <si>
    <t>Hungary</t>
  </si>
  <si>
    <t>HU</t>
  </si>
  <si>
    <t>HUN</t>
  </si>
  <si>
    <t>Iceland</t>
  </si>
  <si>
    <t>IS</t>
  </si>
  <si>
    <t>ISL</t>
  </si>
  <si>
    <t>India</t>
  </si>
  <si>
    <t>IN</t>
  </si>
  <si>
    <t>IND</t>
  </si>
  <si>
    <t>Indonesia</t>
  </si>
  <si>
    <t>ID</t>
  </si>
  <si>
    <t>IDN</t>
  </si>
  <si>
    <t>IR</t>
  </si>
  <si>
    <t>IRN</t>
  </si>
  <si>
    <t>Iraq</t>
  </si>
  <si>
    <t>IQ</t>
  </si>
  <si>
    <t>IRQ</t>
  </si>
  <si>
    <t>Ireland</t>
  </si>
  <si>
    <t>IE</t>
  </si>
  <si>
    <t>IRL</t>
  </si>
  <si>
    <t>Isle of Man</t>
  </si>
  <si>
    <t>IM</t>
  </si>
  <si>
    <t>IMN</t>
  </si>
  <si>
    <t>Israel</t>
  </si>
  <si>
    <t>IL</t>
  </si>
  <si>
    <t>ISR</t>
  </si>
  <si>
    <t>Italy</t>
  </si>
  <si>
    <t>IT</t>
  </si>
  <si>
    <t>ITA</t>
  </si>
  <si>
    <t>Jamaica</t>
  </si>
  <si>
    <t>JM</t>
  </si>
  <si>
    <t>JAM</t>
  </si>
  <si>
    <t>Japan</t>
  </si>
  <si>
    <t>JP</t>
  </si>
  <si>
    <t>JPN</t>
  </si>
  <si>
    <t>Jersey</t>
  </si>
  <si>
    <t>JE</t>
  </si>
  <si>
    <t>JEY</t>
  </si>
  <si>
    <t>Jordan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</si>
  <si>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</si>
  <si>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</si>
  <si>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</si>
  <si>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</si>
  <si>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</si>
  <si>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</si>
  <si>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</si>
  <si>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</si>
  <si>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</si>
  <si>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</si>
  <si>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</si>
  <si>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Korea (North)</t>
  </si>
  <si>
    <t>KP</t>
  </si>
  <si>
    <t>PRK</t>
  </si>
  <si>
    <t>Korea (South)</t>
  </si>
  <si>
    <t>KR</t>
  </si>
  <si>
    <t>KOR</t>
  </si>
  <si>
    <t>Kuwait</t>
  </si>
  <si>
    <t>KW</t>
  </si>
  <si>
    <t>KWT</t>
  </si>
  <si>
    <t>KG</t>
  </si>
  <si>
    <t>KGZ</t>
  </si>
  <si>
    <t>Lao PDR</t>
  </si>
  <si>
    <t>LA</t>
  </si>
  <si>
    <t>LAO</t>
  </si>
  <si>
    <t>Latvia</t>
  </si>
  <si>
    <t>LV</t>
  </si>
  <si>
    <t>LVA</t>
  </si>
  <si>
    <t>Lebanon</t>
  </si>
  <si>
    <t>LB</t>
  </si>
  <si>
    <t>LBN</t>
  </si>
  <si>
    <t>Lesotho</t>
  </si>
  <si>
    <t>LS</t>
  </si>
  <si>
    <t>LSO</t>
  </si>
  <si>
    <t>Liberia</t>
  </si>
  <si>
    <t>LR</t>
  </si>
  <si>
    <t>LBR</t>
  </si>
  <si>
    <t>Libya</t>
  </si>
  <si>
    <t>LY</t>
  </si>
  <si>
    <t>LBY</t>
  </si>
  <si>
    <t>Liechtenstein</t>
  </si>
  <si>
    <t>LI</t>
  </si>
  <si>
    <t>LIE</t>
  </si>
  <si>
    <t>Lithuania</t>
  </si>
  <si>
    <t>LT</t>
  </si>
  <si>
    <t>LTU</t>
  </si>
  <si>
    <t>Luxembourg</t>
  </si>
  <si>
    <t>LU</t>
  </si>
  <si>
    <t>LUX</t>
  </si>
  <si>
    <t>MK</t>
  </si>
  <si>
    <t>MKD</t>
  </si>
  <si>
    <t>Madagascar</t>
  </si>
  <si>
    <t>MG</t>
  </si>
  <si>
    <t>MDG</t>
  </si>
  <si>
    <t>Malawi</t>
  </si>
  <si>
    <t>MW</t>
  </si>
  <si>
    <t>MWI</t>
  </si>
  <si>
    <t>Malaysia</t>
  </si>
  <si>
    <t>MY</t>
  </si>
  <si>
    <t>MYS</t>
  </si>
  <si>
    <t>Maldives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</si>
  <si>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</si>
  <si>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</si>
  <si>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</si>
  <si>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</si>
  <si>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</si>
  <si>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</si>
  <si>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</si>
  <si>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</si>
  <si>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</t>
  </si>
  <si>
    <t>MH</t>
  </si>
  <si>
    <t>MHL</t>
  </si>
  <si>
    <t>Martinique</t>
  </si>
  <si>
    <t>MQ</t>
  </si>
  <si>
    <t>MTQ</t>
  </si>
  <si>
    <t>Mauritania</t>
  </si>
  <si>
    <t>MR</t>
  </si>
  <si>
    <t>MRT</t>
  </si>
  <si>
    <t>Mauritius</t>
  </si>
  <si>
    <t>MU</t>
  </si>
  <si>
    <t>MUS</t>
  </si>
  <si>
    <t>Mayotte</t>
  </si>
  <si>
    <t>YT</t>
  </si>
  <si>
    <t>MYT</t>
  </si>
  <si>
    <t>Mexico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</si>
  <si>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</si>
  <si>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</si>
  <si>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</si>
  <si>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</si>
  <si>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</si>
  <si>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</si>
  <si>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</si>
  <si>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</si>
  <si>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</si>
  <si>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</si>
  <si>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Mongolia</t>
  </si>
  <si>
    <t>MN</t>
  </si>
  <si>
    <t>MNG</t>
  </si>
  <si>
    <t>Montenegro</t>
  </si>
  <si>
    <t>ME</t>
  </si>
  <si>
    <t>MNE</t>
  </si>
  <si>
    <t>Montserrat</t>
  </si>
  <si>
    <t>MS</t>
  </si>
  <si>
    <t>MSR</t>
  </si>
  <si>
    <t>Morocco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</si>
  <si>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</si>
  <si>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</si>
  <si>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</si>
  <si>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</si>
  <si>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</si>
  <si>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</si>
  <si>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</si>
  <si>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</si>
  <si>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Namibia</t>
  </si>
  <si>
    <t>NA</t>
  </si>
  <si>
    <t>NAM</t>
  </si>
  <si>
    <t>Nauru</t>
  </si>
  <si>
    <t>NR</t>
  </si>
  <si>
    <t>NRU</t>
  </si>
  <si>
    <t>Nepal</t>
  </si>
  <si>
    <t>NP</t>
  </si>
  <si>
    <t>NPL</t>
  </si>
  <si>
    <t>Netherlands</t>
  </si>
  <si>
    <t>NL</t>
  </si>
  <si>
    <t>NLD</t>
  </si>
  <si>
    <t>Netherlands Antilles</t>
  </si>
  <si>
    <t>AN</t>
  </si>
  <si>
    <t>ANT</t>
  </si>
  <si>
    <t>New Caledonia</t>
  </si>
  <si>
    <t>NC</t>
  </si>
  <si>
    <t>NCL</t>
  </si>
  <si>
    <t>New Zealand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</si>
  <si>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</si>
  <si>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</si>
  <si>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</si>
  <si>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</si>
  <si>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</si>
  <si>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</si>
  <si>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</si>
  <si>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</si>
  <si>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</si>
  <si>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</si>
  <si>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</si>
  <si>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</si>
  <si>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</si>
  <si>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</si>
  <si>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Norfolk Island</t>
  </si>
  <si>
    <t>NF</t>
  </si>
  <si>
    <t>NFK</t>
  </si>
  <si>
    <t>Northern Mariana Islands</t>
  </si>
  <si>
    <t>MP</t>
  </si>
  <si>
    <t>MNP</t>
  </si>
  <si>
    <t>Norway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</si>
  <si>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</si>
  <si>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</si>
  <si>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</si>
  <si>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</si>
  <si>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</si>
  <si>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</si>
  <si>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</si>
  <si>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</si>
  <si>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</si>
  <si>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</si>
  <si>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</si>
  <si>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Palestinian Territory</t>
  </si>
  <si>
    <t>PS</t>
  </si>
  <si>
    <t>PSE</t>
  </si>
  <si>
    <t>Panama</t>
  </si>
  <si>
    <t>PA</t>
  </si>
  <si>
    <t>PAN</t>
  </si>
  <si>
    <t>Papua New Guinea</t>
  </si>
  <si>
    <t>PG</t>
  </si>
  <si>
    <t>PNG</t>
  </si>
  <si>
    <t>Paraguay</t>
  </si>
  <si>
    <t>PY</t>
  </si>
  <si>
    <t>PRY</t>
  </si>
  <si>
    <t>Peru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</si>
  <si>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</si>
  <si>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</si>
  <si>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</si>
  <si>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</si>
  <si>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</si>
  <si>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</si>
  <si>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</si>
  <si>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</si>
  <si>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Poland</t>
  </si>
  <si>
    <t>PL</t>
  </si>
  <si>
    <t>POL</t>
  </si>
  <si>
    <t>Portugal</t>
  </si>
  <si>
    <t>PT</t>
  </si>
  <si>
    <t>PRT</t>
  </si>
  <si>
    <t>Puerto Rico</t>
  </si>
  <si>
    <t>PR</t>
  </si>
  <si>
    <t>PRI</t>
  </si>
  <si>
    <t>Qatar</t>
  </si>
  <si>
    <t>QA</t>
  </si>
  <si>
    <t>QAT</t>
  </si>
  <si>
    <t>RE</t>
  </si>
  <si>
    <t>REU</t>
  </si>
  <si>
    <t>Romania</t>
  </si>
  <si>
    <t>RO</t>
  </si>
  <si>
    <t>ROU</t>
  </si>
  <si>
    <t>Russian Federation</t>
  </si>
  <si>
    <t>RU</t>
  </si>
  <si>
    <t>RUS</t>
  </si>
  <si>
    <t>Rwanda</t>
  </si>
  <si>
    <t>RW</t>
  </si>
  <si>
    <t>RWA</t>
  </si>
  <si>
    <t>BL</t>
  </si>
  <si>
    <t>BLM</t>
  </si>
  <si>
    <t>Saint Helena</t>
  </si>
  <si>
    <t>SH</t>
  </si>
  <si>
    <t>SHN</t>
  </si>
  <si>
    <t>Saint Kitts and Nevis</t>
  </si>
  <si>
    <t>KN</t>
  </si>
  <si>
    <t>KNA</t>
  </si>
  <si>
    <t>Saint Lucia</t>
  </si>
  <si>
    <t>LC</t>
  </si>
  <si>
    <t>LCA</t>
  </si>
  <si>
    <t>MF</t>
  </si>
  <si>
    <t>MAF</t>
  </si>
  <si>
    <t>Saint Pierre and Miquelon</t>
  </si>
  <si>
    <t>PM</t>
  </si>
  <si>
    <t>SPM</t>
  </si>
  <si>
    <t>Saint Vincent and Grenadines</t>
  </si>
  <si>
    <t>VC</t>
  </si>
  <si>
    <t>VCT</t>
  </si>
  <si>
    <t>Samoa</t>
  </si>
  <si>
    <t>WS</t>
  </si>
  <si>
    <t>WSM</t>
  </si>
  <si>
    <t>San Marino</t>
  </si>
  <si>
    <t>SM</t>
  </si>
  <si>
    <t>SMR</t>
  </si>
  <si>
    <t>Sao Tome and Principe</t>
  </si>
  <si>
    <t>ST</t>
  </si>
  <si>
    <t>STP</t>
  </si>
  <si>
    <t>Saudi Arabia</t>
  </si>
  <si>
    <t>SA</t>
  </si>
  <si>
    <t>SAU</t>
  </si>
  <si>
    <t>Senegal</t>
  </si>
  <si>
    <t>SN</t>
  </si>
  <si>
    <t>SEN</t>
  </si>
  <si>
    <t>Serbia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</si>
  <si>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</si>
  <si>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</si>
  <si>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</si>
  <si>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</si>
  <si>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</si>
  <si>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</si>
  <si>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</si>
  <si>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</si>
  <si>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Singapore</t>
  </si>
  <si>
    <t>SG</t>
  </si>
  <si>
    <t>SGP</t>
  </si>
  <si>
    <t>Slovakia</t>
  </si>
  <si>
    <t>SK</t>
  </si>
  <si>
    <t>SVK</t>
  </si>
  <si>
    <t>Slovenia</t>
  </si>
  <si>
    <t>SI</t>
  </si>
  <si>
    <t>SVN</t>
  </si>
  <si>
    <t>Solomon Islands</t>
  </si>
  <si>
    <t>SB</t>
  </si>
  <si>
    <t>SLB</t>
  </si>
  <si>
    <t>Somalia</t>
  </si>
  <si>
    <t>SO</t>
  </si>
  <si>
    <t>SOM</t>
  </si>
  <si>
    <t>South Africa</t>
  </si>
  <si>
    <t>ZA</t>
  </si>
  <si>
    <t>ZAF</t>
  </si>
  <si>
    <t>South Georgia and the South Sandwich Islands</t>
  </si>
  <si>
    <t>GS</t>
  </si>
  <si>
    <t>SGS</t>
  </si>
  <si>
    <t>South Sudan</t>
  </si>
  <si>
    <t>SS</t>
  </si>
  <si>
    <t>SSD</t>
  </si>
  <si>
    <t>Spain</t>
  </si>
  <si>
    <t>ES</t>
  </si>
  <si>
    <t>ESP</t>
  </si>
  <si>
    <t>Sri Lanka</t>
  </si>
  <si>
    <t>LK</t>
  </si>
  <si>
    <t>LKA</t>
  </si>
  <si>
    <t>Sudan</t>
  </si>
  <si>
    <t>SD</t>
  </si>
  <si>
    <t>SDN</t>
  </si>
  <si>
    <t>Suriname</t>
  </si>
  <si>
    <t>SR</t>
  </si>
  <si>
    <t>SUR</t>
  </si>
  <si>
    <t>Svalbard and Jan Mayen Islands</t>
  </si>
  <si>
    <t>SJ</t>
  </si>
  <si>
    <t>SJM</t>
  </si>
  <si>
    <t>SZ</t>
  </si>
  <si>
    <t>SWZ</t>
  </si>
  <si>
    <t>Sweden</t>
  </si>
  <si>
    <t>SE</t>
  </si>
  <si>
    <t>SWE</t>
  </si>
  <si>
    <t>Switzerland</t>
  </si>
  <si>
    <t>CH</t>
  </si>
  <si>
    <t>CHE</t>
  </si>
  <si>
    <t>SY</t>
  </si>
  <si>
    <t>SYR</t>
  </si>
  <si>
    <t>TW</t>
  </si>
  <si>
    <t>TWN</t>
  </si>
  <si>
    <t>Tajikistan</t>
  </si>
  <si>
    <t>TJ</t>
  </si>
  <si>
    <t>TJK</t>
  </si>
  <si>
    <t>TZ</t>
  </si>
  <si>
    <t>TZA</t>
  </si>
  <si>
    <t>Thailand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</si>
  <si>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</si>
  <si>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</si>
  <si>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</si>
  <si>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</si>
  <si>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</si>
  <si>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</si>
  <si>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</si>
  <si>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</si>
  <si>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</si>
  <si>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</si>
  <si>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</si>
  <si>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</si>
  <si>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</si>
  <si>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</si>
  <si>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Trinidad and Tobago</t>
  </si>
  <si>
    <t>TT</t>
  </si>
  <si>
    <t>TTO</t>
  </si>
  <si>
    <t>Tunisia</t>
  </si>
  <si>
    <t>TN</t>
  </si>
  <si>
    <t>TUN</t>
  </si>
  <si>
    <t>Turkey</t>
  </si>
  <si>
    <t>TR</t>
  </si>
  <si>
    <t>TUR</t>
  </si>
  <si>
    <t>Turkmenistan</t>
  </si>
  <si>
    <t>TM</t>
  </si>
  <si>
    <t>TKM</t>
  </si>
  <si>
    <t>Turks and Caicos Islands</t>
  </si>
  <si>
    <t>TC</t>
  </si>
  <si>
    <t>TCA</t>
  </si>
  <si>
    <t>Tuvalu</t>
  </si>
  <si>
    <t>TV</t>
  </si>
  <si>
    <t>TUV</t>
  </si>
  <si>
    <t>Uganda</t>
  </si>
  <si>
    <t>UG</t>
  </si>
  <si>
    <t>UGA</t>
  </si>
  <si>
    <t>Ukraine</t>
  </si>
  <si>
    <t>UA</t>
  </si>
  <si>
    <t>UKR</t>
  </si>
  <si>
    <t>United Arab Emirates</t>
  </si>
  <si>
    <t>AE</t>
  </si>
  <si>
    <t>ARE</t>
  </si>
  <si>
    <t>United Kingdom</t>
  </si>
  <si>
    <t>GB</t>
  </si>
  <si>
    <t>GBR</t>
  </si>
  <si>
    <t>United States of America</t>
  </si>
  <si>
    <t>US</t>
  </si>
  <si>
    <t>USA</t>
  </si>
  <si>
    <t>Uruguay</t>
  </si>
  <si>
    <t>UY</t>
  </si>
  <si>
    <t>URY</t>
  </si>
  <si>
    <t>Uzbekistan</t>
  </si>
  <si>
    <t>UZ</t>
  </si>
  <si>
    <t>UZB</t>
  </si>
  <si>
    <t>Vanuatu</t>
  </si>
  <si>
    <t>VU</t>
  </si>
  <si>
    <t>VUT</t>
  </si>
  <si>
    <t>VE</t>
  </si>
  <si>
    <t>VEN</t>
  </si>
  <si>
    <t>Viet Nam</t>
  </si>
  <si>
    <t>VN</t>
  </si>
  <si>
    <t>VNM</t>
  </si>
  <si>
    <t>Virgin Islands, US</t>
  </si>
  <si>
    <t>VI</t>
  </si>
  <si>
    <t>VIR</t>
  </si>
  <si>
    <t>Wallis and Futuna Islands</t>
  </si>
  <si>
    <t>WF</t>
  </si>
  <si>
    <t>WLF</t>
  </si>
  <si>
    <t>Western Sahara</t>
  </si>
  <si>
    <t>EH</t>
  </si>
  <si>
    <t>ESH</t>
  </si>
  <si>
    <t>Yemen</t>
  </si>
  <si>
    <t>YE</t>
  </si>
  <si>
    <t>YEM</t>
  </si>
  <si>
    <t>Zambia</t>
  </si>
  <si>
    <t>ZM</t>
  </si>
  <si>
    <t>ZMB</t>
  </si>
  <si>
    <t>Zimbabwe</t>
  </si>
  <si>
    <t>ZW</t>
  </si>
  <si>
    <t>ZWE</t>
  </si>
  <si>
    <t>Tanzania</t>
  </si>
  <si>
    <t>Taiwan</t>
  </si>
  <si>
    <t>Hong Kong</t>
  </si>
  <si>
    <t>Macao</t>
  </si>
  <si>
    <t>Republic of the Congo</t>
  </si>
  <si>
    <t>Democratic Republic of Congo</t>
  </si>
  <si>
    <t>Reunion</t>
  </si>
  <si>
    <t>Saint-Barthelemy</t>
  </si>
  <si>
    <t>Cote d'Ivoire</t>
  </si>
  <si>
    <t>Falkland Islands</t>
  </si>
  <si>
    <t>Vatican</t>
  </si>
  <si>
    <t>Iran</t>
  </si>
  <si>
    <t>Kyrgyz Republic</t>
  </si>
  <si>
    <t>Macedonia</t>
  </si>
  <si>
    <t>Micronesia</t>
  </si>
  <si>
    <t>Saint-Martin</t>
  </si>
  <si>
    <t>Syria</t>
  </si>
  <si>
    <t>Venezuela</t>
  </si>
  <si>
    <t>Eswatini</t>
  </si>
  <si>
    <t>Country or Area name</t>
  </si>
  <si>
    <t>ISO Alpha-2 Code</t>
  </si>
  <si>
    <t>ISO Alpha-3 Code</t>
  </si>
  <si>
    <t>ISO Numeric Code (UN M49)</t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</si>
  <si>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</si>
  <si>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</si>
  <si>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</si>
  <si>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</si>
  <si>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</si>
  <si>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</si>
  <si>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</si>
  <si>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</si>
  <si>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</si>
  <si>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</si>
  <si>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</si>
  <si>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</si>
  <si>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</si>
  <si>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</si>
  <si>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</si>
  <si>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</si>
  <si>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</si>
  <si>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</si>
  <si>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</si>
  <si>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</si>
  <si>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</si>
  <si>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</si>
  <si>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</si>
  <si>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</si>
  <si>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</si>
  <si>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</si>
  <si>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</si>
  <si>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</si>
  <si>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</si>
  <si>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</si>
  <si>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</si>
  <si>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</si>
  <si>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</si>
  <si>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</si>
  <si>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</si>
  <si>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</si>
  <si>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</si>
  <si>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</si>
  <si>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</si>
  <si>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</si>
  <si>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</si>
  <si>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</si>
  <si>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</si>
  <si>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</si>
  <si>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</si>
  <si>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</si>
  <si>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</si>
  <si>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</si>
  <si>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</si>
  <si>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</si>
  <si>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</si>
  <si>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</si>
  <si>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</si>
  <si>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</si>
  <si>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</si>
  <si>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</si>
  <si>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</si>
  <si>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</si>
  <si>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</si>
  <si>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</si>
  <si>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</si>
  <si>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</si>
  <si>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</si>
  <si>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</si>
  <si>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</si>
  <si>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</si>
  <si>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</si>
  <si>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</si>
  <si>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</si>
  <si>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</si>
  <si>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</si>
  <si>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</si>
  <si>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</si>
  <si>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</si>
  <si>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</si>
  <si>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</si>
  <si>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</si>
  <si>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</si>
  <si>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</si>
  <si>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</si>
  <si>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</si>
  <si>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</si>
  <si>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</si>
  <si>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</si>
  <si>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</si>
  <si>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</si>
  <si>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</si>
  <si>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</si>
  <si>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</si>
  <si>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</si>
  <si>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</si>
  <si>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</si>
  <si>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</si>
  <si>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</si>
  <si>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</si>
  <si>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</si>
  <si>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</si>
  <si>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</si>
  <si>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</si>
  <si>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</si>
  <si>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</si>
  <si>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</si>
  <si>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</si>
  <si>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</si>
  <si>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</si>
  <si>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</si>
  <si>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</si>
  <si>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</si>
  <si>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</si>
  <si>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</si>
  <si>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</si>
  <si>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</si>
  <si>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</si>
  <si>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</si>
  <si>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</si>
  <si>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</si>
  <si>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</si>
  <si>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</si>
  <si>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</si>
  <si>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</si>
  <si>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</si>
  <si>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</si>
  <si>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</si>
  <si>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</si>
  <si>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</si>
  <si>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</si>
  <si>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</si>
  <si>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</si>
  <si>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</si>
  <si>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</si>
  <si>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</si>
  <si>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</si>
  <si>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</si>
  <si>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</si>
  <si>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</si>
  <si>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</si>
  <si>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</si>
  <si>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</si>
  <si>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</si>
  <si>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</si>
  <si>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</si>
  <si>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</si>
  <si>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</si>
  <si>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</si>
  <si>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</si>
  <si>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</si>
  <si>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</si>
  <si>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</si>
  <si>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</si>
  <si>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</si>
  <si>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</si>
  <si>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</si>
  <si>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</si>
  <si>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</si>
  <si>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</si>
  <si>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</si>
  <si>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</si>
  <si>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</si>
  <si>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</si>
  <si>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</si>
  <si>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</si>
  <si>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</si>
  <si>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</si>
  <si>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</si>
  <si>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</si>
  <si>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</si>
  <si>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</si>
  <si>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</si>
  <si>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</si>
  <si>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</si>
  <si>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</si>
  <si>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</si>
  <si>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</si>
  <si>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</si>
  <si>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</si>
  <si>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</si>
  <si>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</si>
  <si>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</si>
  <si>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</si>
  <si>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</si>
  <si>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</si>
  <si>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</si>
  <si>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</si>
  <si>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</si>
  <si>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</si>
  <si>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</si>
  <si>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</si>
  <si>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</si>
  <si>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</si>
  <si>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</si>
  <si>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</si>
  <si>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</si>
  <si>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</si>
  <si>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</si>
  <si>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</si>
  <si>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</si>
  <si>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</si>
  <si>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</si>
  <si>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</si>
  <si>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</si>
  <si>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</si>
  <si>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</si>
  <si>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</si>
  <si>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</si>
  <si>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</si>
  <si>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</si>
  <si>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</si>
  <si>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</si>
  <si>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</si>
  <si>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</si>
  <si>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</si>
  <si>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</si>
  <si>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</si>
  <si>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</si>
  <si>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</si>
  <si>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</si>
  <si>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</si>
  <si>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</si>
  <si>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</si>
  <si>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</si>
  <si>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</si>
  <si>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</si>
  <si>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</si>
  <si>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</si>
  <si>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</si>
  <si>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</si>
  <si>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</si>
  <si>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</si>
  <si>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</si>
  <si>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</si>
  <si>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</si>
  <si>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</si>
  <si>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</si>
  <si>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</si>
  <si>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</si>
  <si>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</si>
  <si>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</si>
  <si>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</si>
  <si>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</si>
  <si>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</si>
  <si>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</si>
  <si>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</si>
  <si>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</si>
  <si>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t>Table 1 - Country codes</t>
  </si>
  <si>
    <t>Country or area</t>
  </si>
  <si>
    <t>Fiscal year covered by this data file</t>
  </si>
  <si>
    <t>Table 2 - Simple options</t>
  </si>
  <si>
    <t>List</t>
  </si>
  <si>
    <t>Not applicable</t>
  </si>
  <si>
    <t>Currency</t>
  </si>
  <si>
    <t>AED</t>
  </si>
  <si>
    <t>United Arab Emirates dirham</t>
  </si>
  <si>
    <t>AFN</t>
  </si>
  <si>
    <t>Afghan afghani</t>
  </si>
  <si>
    <t>ALL</t>
  </si>
  <si>
    <t>Albanian lek</t>
  </si>
  <si>
    <t>AMD</t>
  </si>
  <si>
    <t>Armenian dram</t>
  </si>
  <si>
    <t>ANG</t>
  </si>
  <si>
    <t>Netherlands Antillean guilder</t>
  </si>
  <si>
    <t>AOA</t>
  </si>
  <si>
    <t>Angolan kwanza</t>
  </si>
  <si>
    <t>ARS</t>
  </si>
  <si>
    <t>Argentine peso</t>
  </si>
  <si>
    <t>AUD</t>
  </si>
  <si>
    <t>Australian dollar</t>
  </si>
  <si>
    <t>AWG</t>
  </si>
  <si>
    <t>Aruban florin</t>
  </si>
  <si>
    <t>AZN</t>
  </si>
  <si>
    <t>Azerbaijani manat</t>
  </si>
  <si>
    <t>BAM</t>
  </si>
  <si>
    <t>Bosnia and Herzegovina convertible mark</t>
  </si>
  <si>
    <t>BBD</t>
  </si>
  <si>
    <t>BDT</t>
  </si>
  <si>
    <t>Bangladeshi taka</t>
  </si>
  <si>
    <t>BGN</t>
  </si>
  <si>
    <t>BHD</t>
  </si>
  <si>
    <t>Bahraini dinar</t>
  </si>
  <si>
    <t>BIF</t>
  </si>
  <si>
    <t>Burundian franc</t>
  </si>
  <si>
    <t>BMD</t>
  </si>
  <si>
    <t>Bermudian dollar</t>
  </si>
  <si>
    <t>BND</t>
  </si>
  <si>
    <t>Brunei dollar</t>
  </si>
  <si>
    <t>BOB</t>
  </si>
  <si>
    <t>BRL</t>
  </si>
  <si>
    <t>Brazilian real</t>
  </si>
  <si>
    <t>BSD</t>
  </si>
  <si>
    <t>Bahamian dollar</t>
  </si>
  <si>
    <t>Bhutanese ngultrum</t>
  </si>
  <si>
    <t>BWP</t>
  </si>
  <si>
    <t>Botswana pula</t>
  </si>
  <si>
    <t>BZD</t>
  </si>
  <si>
    <t>Belize dollar</t>
  </si>
  <si>
    <t>CAD</t>
  </si>
  <si>
    <t>Canadian dollar</t>
  </si>
  <si>
    <t>CDF</t>
  </si>
  <si>
    <t>Congolese franc</t>
  </si>
  <si>
    <t>CHF</t>
  </si>
  <si>
    <t>Swiss franc</t>
  </si>
  <si>
    <t>CLF</t>
  </si>
  <si>
    <t>COP</t>
  </si>
  <si>
    <t>Colombian peso</t>
  </si>
  <si>
    <t>CRC</t>
  </si>
  <si>
    <t>Costa Rican colon</t>
  </si>
  <si>
    <t>CUC</t>
  </si>
  <si>
    <t>CVE</t>
  </si>
  <si>
    <t>CZK</t>
  </si>
  <si>
    <t>Czech koruna</t>
  </si>
  <si>
    <t>DJF</t>
  </si>
  <si>
    <t>Djiboutian franc</t>
  </si>
  <si>
    <t>DKK</t>
  </si>
  <si>
    <t>Danish krone</t>
  </si>
  <si>
    <t>DOP</t>
  </si>
  <si>
    <t>Dominican peso</t>
  </si>
  <si>
    <t>DZD</t>
  </si>
  <si>
    <t>Algerian dinar</t>
  </si>
  <si>
    <t>EGP</t>
  </si>
  <si>
    <t>Egyptian pound</t>
  </si>
  <si>
    <t>ERN</t>
  </si>
  <si>
    <t>Eritrean nakfa</t>
  </si>
  <si>
    <t>ETB</t>
  </si>
  <si>
    <t>Ethiopian birr</t>
  </si>
  <si>
    <t>EUR</t>
  </si>
  <si>
    <t>Euro</t>
  </si>
  <si>
    <t>FJD</t>
  </si>
  <si>
    <t>FKP</t>
  </si>
  <si>
    <t>Falkland Islands pound</t>
  </si>
  <si>
    <t>GBP</t>
  </si>
  <si>
    <t>Pound sterling</t>
  </si>
  <si>
    <t>GEL</t>
  </si>
  <si>
    <t>Georgian lari</t>
  </si>
  <si>
    <t>GHS</t>
  </si>
  <si>
    <t>Ghanaian cedi</t>
  </si>
  <si>
    <t>GIP</t>
  </si>
  <si>
    <t>Gibraltar pound</t>
  </si>
  <si>
    <t>GMD</t>
  </si>
  <si>
    <t>Gambian dalasi</t>
  </si>
  <si>
    <t>GNF</t>
  </si>
  <si>
    <t>Guinean franc</t>
  </si>
  <si>
    <t>GTQ</t>
  </si>
  <si>
    <t>Guatemalan quetzal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</si>
  <si>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</si>
  <si>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</si>
  <si>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</si>
  <si>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</si>
  <si>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</si>
  <si>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</si>
  <si>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</si>
  <si>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</si>
  <si>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</si>
  <si>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</si>
  <si>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Iraqi dinar</t>
  </si>
  <si>
    <t>IRR</t>
  </si>
  <si>
    <t>ISK</t>
  </si>
  <si>
    <t>Icelandic króna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</si>
  <si>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</si>
  <si>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</si>
  <si>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</si>
  <si>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</si>
  <si>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</si>
  <si>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</si>
  <si>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</si>
  <si>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</si>
  <si>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</si>
  <si>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</si>
  <si>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</si>
  <si>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</si>
  <si>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</si>
  <si>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</si>
  <si>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</si>
  <si>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</si>
  <si>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</si>
  <si>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Lesotho loti</t>
  </si>
  <si>
    <t>LYD</t>
  </si>
  <si>
    <t>MAD</t>
  </si>
  <si>
    <t>MDL</t>
  </si>
  <si>
    <t>MGA</t>
  </si>
  <si>
    <t>Macedonian denar</t>
  </si>
  <si>
    <t>MMK</t>
  </si>
  <si>
    <t>MNT</t>
  </si>
  <si>
    <t>MOP</t>
  </si>
  <si>
    <t>MUR</t>
  </si>
  <si>
    <t>MVR</t>
  </si>
  <si>
    <t>MWK</t>
  </si>
  <si>
    <t>Malawian kwacha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</si>
  <si>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</si>
  <si>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</si>
  <si>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</si>
  <si>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</si>
  <si>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</si>
  <si>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</si>
  <si>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</si>
  <si>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</si>
  <si>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</si>
  <si>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</si>
  <si>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</si>
  <si>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Panamanian balboa</t>
  </si>
  <si>
    <t>PEN</t>
  </si>
  <si>
    <t>Peruvian Sol</t>
  </si>
  <si>
    <t>PGK</t>
  </si>
  <si>
    <t>PHP</t>
  </si>
  <si>
    <t>PKR</t>
  </si>
  <si>
    <t>PLN</t>
  </si>
  <si>
    <t>PYG</t>
  </si>
  <si>
    <t>Paraguayan guaraní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</si>
  <si>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</si>
  <si>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</si>
  <si>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</si>
  <si>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</si>
  <si>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</si>
  <si>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</si>
  <si>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</si>
  <si>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</si>
  <si>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</si>
  <si>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</si>
  <si>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</si>
  <si>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</si>
  <si>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</si>
  <si>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Sierra Leonean leone</t>
  </si>
  <si>
    <t>SOS</t>
  </si>
  <si>
    <t>SRD</t>
  </si>
  <si>
    <t>Surinamese dollar</t>
  </si>
  <si>
    <t>SSP</t>
  </si>
  <si>
    <t>SYP</t>
  </si>
  <si>
    <t>SZL</t>
  </si>
  <si>
    <t>THB</t>
  </si>
  <si>
    <t>TJS</t>
  </si>
  <si>
    <t>TMT</t>
  </si>
  <si>
    <t>TND</t>
  </si>
  <si>
    <t>Tunisian dinar</t>
  </si>
  <si>
    <t>TOP</t>
  </si>
  <si>
    <t>TRY</t>
  </si>
  <si>
    <t>Turkish lira</t>
  </si>
  <si>
    <t>TTD</t>
  </si>
  <si>
    <t>TWD</t>
  </si>
  <si>
    <t>New Taiwan dollar</t>
  </si>
  <si>
    <t>TZS</t>
  </si>
  <si>
    <t>Tanzanian shilling</t>
  </si>
  <si>
    <t>UAH</t>
  </si>
  <si>
    <t>UGX</t>
  </si>
  <si>
    <t>Ugandan shilling</t>
  </si>
  <si>
    <t>USD</t>
  </si>
  <si>
    <t>United States dollar</t>
  </si>
  <si>
    <t>UYU</t>
  </si>
  <si>
    <t>UZS</t>
  </si>
  <si>
    <t>VEF</t>
  </si>
  <si>
    <t>VND</t>
  </si>
  <si>
    <t>VUV</t>
  </si>
  <si>
    <t>WST</t>
  </si>
  <si>
    <t>Samoan tala</t>
  </si>
  <si>
    <t>XAF</t>
  </si>
  <si>
    <t>XCD</t>
  </si>
  <si>
    <t>East Caribbean dollar</t>
  </si>
  <si>
    <t>XOF</t>
  </si>
  <si>
    <t>YER</t>
  </si>
  <si>
    <t>ZAR</t>
  </si>
  <si>
    <t>ZMW</t>
  </si>
  <si>
    <t>Barbadian dollar</t>
  </si>
  <si>
    <t>Bulgarian lev (old)</t>
  </si>
  <si>
    <t>Bolivian boliviano</t>
  </si>
  <si>
    <t>-</t>
  </si>
  <si>
    <t>BYR</t>
  </si>
  <si>
    <t>Belarussian ruble</t>
  </si>
  <si>
    <t>Chilean Unidad de Fomento</t>
  </si>
  <si>
    <t>CNH</t>
  </si>
  <si>
    <t>Chinese yuan renminbi (offshore)</t>
  </si>
  <si>
    <t>Cuban peso convertible</t>
  </si>
  <si>
    <t>Cape Verdean escudo</t>
  </si>
  <si>
    <t>Fijian dollar</t>
  </si>
  <si>
    <t>GGP</t>
  </si>
  <si>
    <t>Pound</t>
  </si>
  <si>
    <t>Guyanese Dollar</t>
  </si>
  <si>
    <t>Hong Kong Dollar</t>
  </si>
  <si>
    <t>Honduran Lempira</t>
  </si>
  <si>
    <t>Croatian Kuna</t>
  </si>
  <si>
    <t>Haitian Gourde</t>
  </si>
  <si>
    <t>Hungarian Forint</t>
  </si>
  <si>
    <t>Indonesian Rupiah</t>
  </si>
  <si>
    <t>Israeli New Shekel</t>
  </si>
  <si>
    <t>IMP</t>
  </si>
  <si>
    <t>Isle of Man Pound</t>
  </si>
  <si>
    <t>Indian Rupee</t>
  </si>
  <si>
    <t>Iranian Rial</t>
  </si>
  <si>
    <t>JEP</t>
  </si>
  <si>
    <t>Jersey Pound</t>
  </si>
  <si>
    <t>Jamaican Dollar</t>
  </si>
  <si>
    <t>Jordanian Dinar</t>
  </si>
  <si>
    <t>Japanese Yen</t>
  </si>
  <si>
    <t>Kenyan Shilling</t>
  </si>
  <si>
    <t>Kyrgyzstani Som</t>
  </si>
  <si>
    <t>Cambodian Riel</t>
  </si>
  <si>
    <t>Comorian Franc</t>
  </si>
  <si>
    <t>North Korean Won</t>
  </si>
  <si>
    <t>South Korean Won</t>
  </si>
  <si>
    <t>Kuwaiti Dinar</t>
  </si>
  <si>
    <t>Cayman Islands Dollar</t>
  </si>
  <si>
    <t>Kazakhstani Tenge</t>
  </si>
  <si>
    <t>Lao Kip</t>
  </si>
  <si>
    <t>Lebanese Pound</t>
  </si>
  <si>
    <t>Sri Lankan Rupee</t>
  </si>
  <si>
    <t>Liberian Dollar</t>
  </si>
  <si>
    <t>Libyan Dinar</t>
  </si>
  <si>
    <t>Moroccan Dirham</t>
  </si>
  <si>
    <t>Moldovan Leu</t>
  </si>
  <si>
    <t>Malagasy Ariary</t>
  </si>
  <si>
    <t>Burmese Kyat</t>
  </si>
  <si>
    <t>Mongolian Tugrik</t>
  </si>
  <si>
    <t>MRO</t>
  </si>
  <si>
    <t>Mauritanian Ouguiya</t>
  </si>
  <si>
    <t>Mauritian Rupee</t>
  </si>
  <si>
    <t>Maldivian Rufiyaa</t>
  </si>
  <si>
    <t>Mexican Peso</t>
  </si>
  <si>
    <t>Malaysian Ringgit</t>
  </si>
  <si>
    <t>Mozambique Metical</t>
  </si>
  <si>
    <t>Namibian Dollar</t>
  </si>
  <si>
    <t>Nigerian Naira</t>
  </si>
  <si>
    <t>Nicaraguan córdoba oro</t>
  </si>
  <si>
    <t>Norwegian Krone</t>
  </si>
  <si>
    <t>Nepalese Rupee</t>
  </si>
  <si>
    <t>New Zealand Dollar</t>
  </si>
  <si>
    <t>Omani Rial</t>
  </si>
  <si>
    <t>Papua New Guinean Kina</t>
  </si>
  <si>
    <t>Philippine Peso</t>
  </si>
  <si>
    <t>Pakistani Rupee</t>
  </si>
  <si>
    <t>Polish Zloty</t>
  </si>
  <si>
    <t>Qatari Riyal</t>
  </si>
  <si>
    <t>Romanian Leu</t>
  </si>
  <si>
    <t>Serbian Dinar</t>
  </si>
  <si>
    <t>Russian Ruble</t>
  </si>
  <si>
    <t>Rwandan Franc</t>
  </si>
  <si>
    <t>Saudi Riyal</t>
  </si>
  <si>
    <t>Solomon Islands Dollar</t>
  </si>
  <si>
    <t>Seychellois rupee</t>
  </si>
  <si>
    <t>Sudanese Pound</t>
  </si>
  <si>
    <t>Swedish Krona</t>
  </si>
  <si>
    <t>Singapore Dollar</t>
  </si>
  <si>
    <t>Saint Helena Pound</t>
  </si>
  <si>
    <t>Somali Shilling</t>
  </si>
  <si>
    <t>South Sudanese Pound</t>
  </si>
  <si>
    <t>STD</t>
  </si>
  <si>
    <t>São Tomé and Príncipe Dobra</t>
  </si>
  <si>
    <t>Syrian Pound</t>
  </si>
  <si>
    <t>Swazi Lilangeni</t>
  </si>
  <si>
    <t>Thai Baht</t>
  </si>
  <si>
    <t>Tajikistani Somoni</t>
  </si>
  <si>
    <t>Turkmenistan New Manat</t>
  </si>
  <si>
    <t>Tongan pa'anga</t>
  </si>
  <si>
    <t>Trinidad and Tobago Dollar</t>
  </si>
  <si>
    <t>TVD</t>
  </si>
  <si>
    <t>Tuvaluan dollar</t>
  </si>
  <si>
    <t>Ukrainian Hryvnia</t>
  </si>
  <si>
    <t>Uruguayan Peso</t>
  </si>
  <si>
    <t>Uzbekistani Som</t>
  </si>
  <si>
    <t>Venezuelan Bolívar fuerte</t>
  </si>
  <si>
    <t>Vietnamese Dong</t>
  </si>
  <si>
    <t>Vanuatu Vatu</t>
  </si>
  <si>
    <t>West African CFA franc</t>
  </si>
  <si>
    <t>Yemeni Rial</t>
  </si>
  <si>
    <t>South African Rand</t>
  </si>
  <si>
    <t>Zambian Kwacha</t>
  </si>
  <si>
    <t>Currency code (ISO-4217)</t>
  </si>
  <si>
    <t>Currency code num (ISO-4217)</t>
  </si>
  <si>
    <t>Central African CFA franc</t>
  </si>
  <si>
    <t>Macanese patca</t>
  </si>
  <si>
    <t>Kosovo</t>
  </si>
  <si>
    <t>XK</t>
  </si>
  <si>
    <t>XKX</t>
  </si>
  <si>
    <t>Data source</t>
  </si>
  <si>
    <t>&lt;XXX&gt;</t>
  </si>
  <si>
    <t>Data coverage / scope</t>
  </si>
  <si>
    <t>Contact details: data submission</t>
  </si>
  <si>
    <t>Table 3 - Reporting options</t>
  </si>
  <si>
    <t>Table 4 - Currency code list</t>
  </si>
  <si>
    <t>Table 5 - Commodities list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</si>
  <si>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</si>
  <si>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</si>
  <si>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</si>
  <si>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</si>
  <si>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</si>
  <si>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</si>
  <si>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</si>
  <si>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</si>
  <si>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</si>
  <si>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</si>
  <si>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</si>
  <si>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</si>
  <si>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</si>
  <si>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</si>
  <si>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</si>
  <si>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</si>
  <si>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</si>
  <si>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</si>
  <si>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</si>
  <si>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</si>
  <si>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</si>
  <si>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</si>
  <si>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</si>
  <si>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</si>
  <si>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</si>
  <si>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</si>
  <si>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</si>
  <si>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</si>
  <si>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</si>
  <si>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</si>
  <si>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</si>
  <si>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</si>
  <si>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</si>
  <si>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</si>
  <si>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</si>
  <si>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</si>
  <si>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</si>
  <si>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</si>
  <si>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</si>
  <si>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</si>
  <si>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</si>
  <si>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</si>
  <si>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</si>
  <si>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</si>
  <si>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</si>
  <si>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</si>
  <si>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</si>
  <si>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</si>
  <si>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</si>
  <si>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</si>
  <si>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</si>
  <si>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</si>
  <si>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</si>
  <si>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</si>
  <si>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</si>
  <si>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</si>
  <si>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</si>
  <si>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</si>
  <si>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</si>
  <si>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</si>
  <si>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</si>
  <si>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</si>
  <si>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</si>
  <si>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</si>
  <si>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</si>
  <si>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</si>
  <si>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</si>
  <si>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7102</t>
  </si>
  <si>
    <t>7106</t>
  </si>
  <si>
    <t>7108</t>
  </si>
  <si>
    <t>HS ProductCode</t>
  </si>
  <si>
    <t>HS Product Description</t>
  </si>
  <si>
    <t>HS Product Description w volume</t>
  </si>
  <si>
    <t>Tonnes</t>
  </si>
  <si>
    <t>GFS Code</t>
  </si>
  <si>
    <t>1112E1</t>
  </si>
  <si>
    <t>1112E2</t>
  </si>
  <si>
    <t>112E</t>
  </si>
  <si>
    <t>113E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</si>
  <si>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</si>
  <si>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</si>
  <si>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</si>
  <si>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</si>
  <si>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</si>
  <si>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</si>
  <si>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</si>
  <si>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</si>
  <si>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</si>
  <si>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1212E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</si>
  <si>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</si>
  <si>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</si>
  <si>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</si>
  <si>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</si>
  <si>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</si>
  <si>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</si>
  <si>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</si>
  <si>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</si>
  <si>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</si>
  <si>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</si>
  <si>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</si>
  <si>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</si>
  <si>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</si>
  <si>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GFS description</t>
  </si>
  <si>
    <t>Table 6 - GFS Codes / Classification</t>
  </si>
  <si>
    <t>Combined</t>
  </si>
  <si>
    <t>GFS Level 1</t>
  </si>
  <si>
    <t>GFS Level 2</t>
  </si>
  <si>
    <t>GFS Level 3</t>
  </si>
  <si>
    <t>GFS Level 4</t>
  </si>
  <si>
    <t>Sector</t>
  </si>
  <si>
    <t>Sector(s)</t>
  </si>
  <si>
    <t>Non-project payments</t>
  </si>
  <si>
    <t>XI7400</t>
  </si>
  <si>
    <t>XI7401</t>
  </si>
  <si>
    <t>XI7402</t>
  </si>
  <si>
    <t>XI7403</t>
  </si>
  <si>
    <t>XI7404</t>
  </si>
  <si>
    <t>MM9876, MM1567</t>
  </si>
  <si>
    <t>Licence fees (114521E)</t>
  </si>
  <si>
    <t>EITI Company LLC</t>
  </si>
  <si>
    <t>Table 7 - Sectors</t>
  </si>
  <si>
    <t>Project phases</t>
  </si>
  <si>
    <t>Table 8 - Project phases</t>
  </si>
  <si>
    <t>Greeny South LNG</t>
  </si>
  <si>
    <t>Totally green Ltd</t>
  </si>
  <si>
    <t>EITI Company LLC, Totally green Ltd</t>
  </si>
  <si>
    <t>YYYY-MM-DD</t>
  </si>
  <si>
    <t>Deep Blue  Mine</t>
  </si>
  <si>
    <t>XI397</t>
  </si>
  <si>
    <t>carats</t>
  </si>
  <si>
    <t>Alphago Mine</t>
  </si>
  <si>
    <t>EITI Company LLC, Bigmillions Ltd</t>
  </si>
  <si>
    <t>Table 9 - Government entity types</t>
  </si>
  <si>
    <t>&lt; XXX &gt;</t>
  </si>
  <si>
    <t>Заполнен:</t>
  </si>
  <si>
    <t>Шаблон для сводных данных для раскрытия информации в рамках ИПДО</t>
  </si>
  <si>
    <t>Версия 2.0 от 1 июля 2019 г.</t>
  </si>
  <si>
    <t xml:space="preserve">Внесение данных из Отчета ИПДО в этот шаблон для сводных данных сделает данные из вашего Отчета ИПДО доступными в машиночитаемом формате. (требование 7.1.c.) </t>
  </si>
  <si>
    <t>«Oбеспечить предоставление Отчета ИПДО в формате открытых данных (xlsx или csv) в сети и давать оповещение о его выпуске». 
- Требование ИПДО 7.1.c</t>
  </si>
  <si>
    <t>Как работает опубликование данных из Отчета ИПДО:</t>
  </si>
  <si>
    <t>1. Используйте одну рабочую книгу Excel на один охватываемый финансовый год. Если вы готовите отчетность как по нефти и газу, так и по горной добыче, то вся эта отчетность может быть включена в одну рабочую книгу.</t>
  </si>
  <si>
    <t>2. Заполните всю рабочую книгу Excel — части 1-5.</t>
  </si>
  <si>
    <r>
      <rPr>
        <sz val="11"/>
        <rFont val="Franklin Gothic Book"/>
        <family val="2"/>
      </rPr>
      <t>3. Этот лист данных следует представить вместе с Отчетом ИПДО. Отправьте его в Международный Секретариат:</t>
    </r>
    <r>
      <rPr>
        <u/>
        <sz val="10.5"/>
        <color theme="10"/>
        <rFont val="Calibri"/>
        <family val="2"/>
      </rPr>
      <t xml:space="preserve"> data@eiti.org </t>
    </r>
  </si>
  <si>
    <t>Данный шаблон должен быть полностью заполнен и представлен в Международный Секретариат ИПДО за каждый финансовый год, охватываемый Отчетностью ИПДО.</t>
  </si>
  <si>
    <t>Данная рабочая книга состоит из пяти частей. Введите данные, начав с части 1, и проработайте все до части 5</t>
  </si>
  <si>
    <r>
      <rPr>
        <b/>
        <sz val="11"/>
        <rFont val="Franklin Gothic Book"/>
        <family val="2"/>
      </rPr>
      <t>Часть 1 (Сведения)</t>
    </r>
    <r>
      <rPr>
        <sz val="11"/>
        <rFont val="Franklin Gothic Book"/>
        <family val="2"/>
      </rPr>
      <t>: Вставьте страну и характеристики данных.</t>
    </r>
  </si>
  <si>
    <r>
      <rPr>
        <b/>
        <sz val="11"/>
        <rFont val="Franklin Gothic Book"/>
        <family val="2"/>
      </rPr>
      <t>Часть 2 (Контрольный список для раскрытия информации</t>
    </r>
    <r>
      <rPr>
        <sz val="11"/>
        <rFont val="Franklin Gothic Book"/>
        <family val="2"/>
      </rPr>
      <t>): Заполните контекстные и сводные финансовые данные касательно Требований ИПДО 2, 3, 4, 5 и 6.</t>
    </r>
  </si>
  <si>
    <r>
      <rPr>
        <b/>
        <sz val="11"/>
        <rFont val="Franklin Gothic Book"/>
        <family val="2"/>
      </rPr>
      <t>Часть 3 (Отчитывающиеся субъекты)</t>
    </r>
    <r>
      <rPr>
        <sz val="11"/>
        <rFont val="Franklin Gothic Book"/>
        <family val="2"/>
      </rPr>
      <t xml:space="preserve">: Введите отчитывающиеся субъекты (государственные органы, компании и проекты) и дополнительную информацию. </t>
    </r>
  </si>
  <si>
    <r>
      <rPr>
        <b/>
        <sz val="11"/>
        <rFont val="Franklin Gothic Book"/>
        <family val="2"/>
      </rPr>
      <t>Часть 4 (Доходы правительства)</t>
    </r>
    <r>
      <rPr>
        <sz val="11"/>
        <rFont val="Franklin Gothic Book"/>
        <family val="2"/>
      </rPr>
      <t>: Введите данные о доходах правительства по потокам доходов в соответствии с классификацией на основе Системы государственной финансовой статистики (GFS).</t>
    </r>
  </si>
  <si>
    <r>
      <rPr>
        <b/>
        <sz val="11"/>
        <rFont val="Franklin Gothic Book"/>
        <family val="2"/>
      </rPr>
      <t>Часть 5 (Данные о компаниях)</t>
    </r>
    <r>
      <rPr>
        <sz val="11"/>
        <rFont val="Franklin Gothic Book"/>
        <family val="2"/>
      </rPr>
      <t>: Введите данные на уровне компаний и проектов по каждому потоку доходов.</t>
    </r>
  </si>
  <si>
    <r>
      <rPr>
        <i/>
        <sz val="11"/>
        <rFont val="Franklin Gothic Book"/>
        <family val="2"/>
      </rPr>
      <t xml:space="preserve">Международный Секретариат по запросу может предоставить консультации и поддержку. Обращайтесь по адресу </t>
    </r>
    <r>
      <rPr>
        <i/>
        <u/>
        <sz val="11"/>
        <color theme="10"/>
        <rFont val="Franklin Gothic Book"/>
        <family val="2"/>
      </rPr>
      <t>data@eiti.org</t>
    </r>
  </si>
  <si>
    <t>Оранжевые ячейки должны быть заполнены перед отправкой информации</t>
  </si>
  <si>
    <t>Светло-синие ячейки предназначены для указания источников и/или комментариев</t>
  </si>
  <si>
    <t>Белые ячейки не требуют выполнения каких-либо действий</t>
  </si>
  <si>
    <t>Серые ячейки предназначены для ознакомления: Вы получите мгновенную обратную связь по многим введенным данным, и некоторые ячейки будут заполняться автоматически.</t>
  </si>
  <si>
    <t>Терминология: Раскрытие информации</t>
  </si>
  <si>
    <r>
      <t xml:space="preserve">Неприменимо: </t>
    </r>
    <r>
      <rPr>
        <i/>
        <sz val="11"/>
        <color theme="1"/>
        <rFont val="Franklin Gothic Book"/>
        <family val="2"/>
      </rPr>
      <t xml:space="preserve">Если требование не является релевантным, выберите «Неприменимо». См. подтверждающие материалы, задокументированные в Отчете ИПДО или в протоколе заседания многих заинтересованных сторон. </t>
    </r>
  </si>
  <si>
    <r>
      <rPr>
        <i/>
        <u/>
        <sz val="11"/>
        <color theme="1"/>
        <rFont val="Franklin Gothic Book"/>
        <family val="2"/>
      </rPr>
      <t>Недоступно</t>
    </r>
    <r>
      <rPr>
        <i/>
        <sz val="11"/>
        <color theme="1"/>
        <rFont val="Franklin Gothic Book"/>
        <family val="2"/>
      </rPr>
      <t>: Данные применимы в стране, но данные или информация недоступны.</t>
    </r>
  </si>
  <si>
    <r>
      <rPr>
        <i/>
        <u/>
        <sz val="11"/>
        <color theme="1"/>
        <rFont val="Franklin Gothic Book"/>
        <family val="2"/>
      </rPr>
      <t>Да, посредством отчетности ИПДО</t>
    </r>
    <r>
      <rPr>
        <i/>
        <sz val="11"/>
        <color theme="1"/>
        <rFont val="Franklin Gothic Book"/>
        <family val="2"/>
      </rPr>
      <t>: Если в Отчете ИПДО рассматриваются определенные пробелы в данных, представленных в рамках раскрытия информации правительством или компаниями, выберите «Да, в Отчете ИПДО».</t>
    </r>
  </si>
  <si>
    <r>
      <rPr>
        <i/>
        <u/>
        <sz val="11"/>
        <color theme="1"/>
        <rFont val="Franklin Gothic Book"/>
        <family val="2"/>
      </rPr>
      <t>Да, систематическое раскрытие информации</t>
    </r>
    <r>
      <rPr>
        <i/>
        <sz val="11"/>
        <color theme="1"/>
        <rFont val="Franklin Gothic Book"/>
        <family val="2"/>
      </rPr>
      <t>: Если государственные органы и компании регулярно и публично осуществляют раскрытие информации и если данные являются достоверными, пожалуйста, выберите Да, систематическое раскрытие информации</t>
    </r>
  </si>
  <si>
    <t>Терминология: Простые варианты:</t>
  </si>
  <si>
    <r>
      <rPr>
        <i/>
        <u/>
        <sz val="11"/>
        <color theme="1"/>
        <rFont val="Franklin Gothic Book"/>
        <family val="2"/>
      </rPr>
      <t>Да</t>
    </r>
    <r>
      <rPr>
        <i/>
        <sz val="11"/>
        <color theme="1"/>
        <rFont val="Franklin Gothic Book"/>
        <family val="2"/>
      </rPr>
      <t>: Был дан ответ на все аспекты вопроса/были рассмотрены все аспекты вопроса.</t>
    </r>
  </si>
  <si>
    <r>
      <t>Частично:</t>
    </r>
    <r>
      <rPr>
        <i/>
        <sz val="11"/>
        <color theme="1"/>
        <rFont val="Franklin Gothic Book"/>
        <family val="2"/>
      </rPr>
      <t>Был дан ответ на отдельные аспекты вопроса/были рассмотрены отдельные аспекты вопроса.</t>
    </r>
  </si>
  <si>
    <r>
      <rPr>
        <i/>
        <u/>
        <sz val="11"/>
        <color theme="1"/>
        <rFont val="Franklin Gothic Book"/>
        <family val="2"/>
      </rPr>
      <t>Нет</t>
    </r>
    <r>
      <rPr>
        <i/>
        <sz val="11"/>
        <color theme="1"/>
        <rFont val="Franklin Gothic Book"/>
        <family val="2"/>
      </rPr>
      <t>: Информация не была рассмотрена.</t>
    </r>
  </si>
  <si>
    <r>
      <t>Неприменимо:</t>
    </r>
    <r>
      <rPr>
        <i/>
        <sz val="11"/>
        <color theme="1"/>
        <rFont val="Franklin Gothic Book"/>
        <family val="2"/>
      </rPr>
      <t xml:space="preserve"> Вопрос не имеет отношения к данному случаю. При необходимости см. подтверждающие материалы касательно неприменимости.</t>
    </r>
  </si>
  <si>
    <r>
      <rPr>
        <b/>
        <sz val="11"/>
        <rFont val="Franklin Gothic Book"/>
        <family val="2"/>
      </rPr>
      <t>Последняя редакция Шаблонов сводных данных доступна по этой ссылке:</t>
    </r>
    <r>
      <rPr>
        <b/>
        <u/>
        <sz val="11"/>
        <color theme="10"/>
        <rFont val="Franklin Gothic Book"/>
        <family val="2"/>
      </rPr>
      <t xml:space="preserve"> https://eiti.org/ru/document/eiti-summary-data-template</t>
    </r>
  </si>
  <si>
    <r>
      <rPr>
        <b/>
        <sz val="11"/>
        <rFont val="Franklin Gothic Book"/>
        <family val="2"/>
      </rPr>
      <t>Предоставьте нам ваш отзыв или сообщите о наличии противоречивых данных! Напишите нам по адресу:</t>
    </r>
    <r>
      <rPr>
        <b/>
        <u/>
        <sz val="11"/>
        <color theme="10"/>
        <rFont val="Franklin Gothic Book"/>
        <family val="2"/>
      </rPr>
      <t xml:space="preserve"> data@eiti.org</t>
    </r>
  </si>
  <si>
    <t>Международный Секретариат ИПДО</t>
  </si>
  <si>
    <r>
      <t xml:space="preserve">Тел.: </t>
    </r>
    <r>
      <rPr>
        <b/>
        <sz val="11"/>
        <color rgb="FF165B89"/>
        <rFont val="Franklin Gothic Book"/>
        <family val="2"/>
      </rPr>
      <t>+47 222 00 800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Эл. почта: </t>
    </r>
    <r>
      <rPr>
        <b/>
        <u/>
        <sz val="11"/>
        <color rgb="FF165B89"/>
        <rFont val="Franklin Gothic Book"/>
        <family val="2"/>
      </rPr>
      <t>secretariat@eiti.org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Twitter: </t>
    </r>
    <r>
      <rPr>
        <b/>
        <sz val="11"/>
        <color rgb="FF165B89"/>
        <rFont val="Franklin Gothic Book"/>
        <family val="2"/>
      </rPr>
      <t>@EITIorg</t>
    </r>
    <r>
      <rPr>
        <b/>
        <sz val="11"/>
        <color rgb="FF000000"/>
        <rFont val="Franklin Gothic Book"/>
        <family val="2"/>
      </rPr>
      <t xml:space="preserve">  </t>
    </r>
    <r>
      <rPr>
        <b/>
        <sz val="11"/>
        <color rgb="FF000000"/>
        <rFont val="Wingdings"/>
        <charset val="2"/>
      </rPr>
      <t xml:space="preserve"> </t>
    </r>
    <r>
      <rPr>
        <b/>
        <sz val="11"/>
        <color rgb="FF000000"/>
        <rFont val="Franklin Gothic Book"/>
        <family val="2"/>
      </rPr>
      <t xml:space="preserve">   </t>
    </r>
    <r>
      <rPr>
        <b/>
        <u/>
        <sz val="11"/>
        <color rgb="FF165B89"/>
        <rFont val="Franklin Gothic Book"/>
        <family val="2"/>
      </rPr>
      <t>www.eiti.org</t>
    </r>
  </si>
  <si>
    <r>
      <t xml:space="preserve">Адрес: </t>
    </r>
    <r>
      <rPr>
        <b/>
        <sz val="11"/>
        <color rgb="FF165B89"/>
        <rFont val="Franklin Gothic Book"/>
        <family val="2"/>
      </rPr>
      <t>Rådhusgata 26, 0151 Oslo, Norway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P.O. Box: </t>
    </r>
    <r>
      <rPr>
        <b/>
        <sz val="11"/>
        <color rgb="FF165B89"/>
        <rFont val="Franklin Gothic Book"/>
        <family val="2"/>
      </rPr>
      <t xml:space="preserve">Postboks 340 Sentrum, 0101 Oslo, Norway </t>
    </r>
    <r>
      <rPr>
        <b/>
        <sz val="11"/>
        <color rgb="FF000000"/>
        <rFont val="Franklin Gothic Book"/>
        <family val="2"/>
      </rPr>
      <t>(Норвегия)</t>
    </r>
  </si>
  <si>
    <t>В Части 1 (Сведения) указана страна и описаны характеристики данных.</t>
  </si>
  <si>
    <t>Как заполнять этот лист:</t>
  </si>
  <si>
    <t xml:space="preserve">2.  После ответа на определенные вопросы могут отображаться дополнительные инструкции и вопросы. Отвечайте на каждый из них, пока не закончите заполнение. </t>
  </si>
  <si>
    <r>
      <rPr>
        <sz val="11"/>
        <rFont val="Franklin Gothic Book"/>
        <family val="2"/>
      </rPr>
      <t>Если у вас возникли вопросы, обращайтесь по адресу</t>
    </r>
    <r>
      <rPr>
        <u/>
        <sz val="11"/>
        <color theme="10"/>
        <rFont val="Franklin Gothic Book"/>
        <family val="2"/>
      </rPr>
      <t xml:space="preserve"> data@eiti.org</t>
    </r>
  </si>
  <si>
    <r>
      <t>1. Начиная сверху,</t>
    </r>
    <r>
      <rPr>
        <b/>
        <i/>
        <sz val="11"/>
        <rFont val="Franklin Gothic Book"/>
        <family val="2"/>
      </rPr>
      <t xml:space="preserve"> выберите ответы в сером столбце</t>
    </r>
    <r>
      <rPr>
        <i/>
        <sz val="11"/>
        <rFont val="Franklin Gothic Book"/>
        <family val="2"/>
      </rPr>
      <t xml:space="preserve">. Инструкции приводятся в желтых полях после выбора ячейки. </t>
    </r>
  </si>
  <si>
    <r>
      <t>3. При необходимости укажите дополнительную информацию или комментарии в столбце «</t>
    </r>
    <r>
      <rPr>
        <b/>
        <i/>
        <sz val="11"/>
        <color theme="1"/>
        <rFont val="Franklin Gothic Book"/>
        <family val="2"/>
      </rPr>
      <t>Источник/комментарии</t>
    </r>
    <r>
      <rPr>
        <i/>
        <sz val="11"/>
        <color theme="1"/>
        <rFont val="Franklin Gothic Book"/>
        <family val="2"/>
      </rPr>
      <t>».</t>
    </r>
  </si>
  <si>
    <t>Оранжевые ячейки должны быть заполнены</t>
  </si>
  <si>
    <t>Светло-синие ячейки заполняются по желанию</t>
  </si>
  <si>
    <t xml:space="preserve">Часть 1 — Сведения </t>
  </si>
  <si>
    <t>Название страны или территории</t>
  </si>
  <si>
    <t>3-буквенный код согласно стандарту ISO</t>
  </si>
  <si>
    <t>Название национальной валюты</t>
  </si>
  <si>
    <t>Национальная валюта согласно стандарту ISO-4217</t>
  </si>
  <si>
    <t>Финансовый год, рассмотренный в данном файле данных</t>
  </si>
  <si>
    <t>Начальная дата</t>
  </si>
  <si>
    <t>Конечная дата</t>
  </si>
  <si>
    <t>Источник данных</t>
  </si>
  <si>
    <t>Был ли Отчет ИПДО подготовлен Независимым Администратором?</t>
  </si>
  <si>
    <t>Какое название компании?</t>
  </si>
  <si>
    <t>Дата, когда был опубликован Отчет ИПДО</t>
  </si>
  <si>
    <t>URL-адрес, Отчет ИПДО</t>
  </si>
  <si>
    <t>Осуществляет ли правительство систематическое раскрытие данных ИПДО в одном месте?</t>
  </si>
  <si>
    <t>Дата опубликования данных ИПДО</t>
  </si>
  <si>
    <t>Ссылка на веб-сайт с данными ИПДО (URL-адрес)</t>
  </si>
  <si>
    <t>Есть ли другие уместные файлы?</t>
  </si>
  <si>
    <t>Дата, когда был опубликован другой файл</t>
  </si>
  <si>
    <t>URL-адрес</t>
  </si>
  <si>
    <t>Есть ли у правительства политика открытых данных?</t>
  </si>
  <si>
    <t>Портал / файлы открытых данных</t>
  </si>
  <si>
    <t>Охват / состав данных</t>
  </si>
  <si>
    <t>Охват сектора</t>
  </si>
  <si>
    <t>Нефть</t>
  </si>
  <si>
    <t>Газ</t>
  </si>
  <si>
    <t>Горная добыча (включая разработку каменных карьеров)</t>
  </si>
  <si>
    <t>Другое; секторы, не являющиеся «апстрим»</t>
  </si>
  <si>
    <t>Если да, укажите название (вставьте новые строки, если их несколько)</t>
  </si>
  <si>
    <t>Количество отчитывающихся государственных субъектов (включая ГП в случае получателя)</t>
  </si>
  <si>
    <t>Количество отчитывающихся компаний (включая ГП в случае плательщика)</t>
  </si>
  <si>
    <t xml:space="preserve">Используемый валютный курс: 1 долл. США = </t>
  </si>
  <si>
    <t>Источник валютного курса (URL-адрес,...)</t>
  </si>
  <si>
    <t>… по потокам доходов</t>
  </si>
  <si>
    <t>… по государственным органам</t>
  </si>
  <si>
    <t>… по компаниям</t>
  </si>
  <si>
    <t>… по проектам</t>
  </si>
  <si>
    <t>Обзор данных / требование в отношении данных</t>
  </si>
  <si>
    <t>Систематическое раскрытие информации</t>
  </si>
  <si>
    <t>Через Отчетность ИПДО</t>
  </si>
  <si>
    <t>Неприменимо</t>
  </si>
  <si>
    <t>Недоступно</t>
  </si>
  <si>
    <t>ФИО и контактная информация лица, представляющего данный файл</t>
  </si>
  <si>
    <t>Имя</t>
  </si>
  <si>
    <t>Организация</t>
  </si>
  <si>
    <t>Адрес эл. почты</t>
  </si>
  <si>
    <r>
      <rPr>
        <b/>
        <u/>
        <sz val="11"/>
        <color theme="10"/>
        <rFont val="Franklin Gothic Book"/>
        <family val="2"/>
      </rPr>
      <t>Требование ИПДО 7.2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Доступность данных и открытые данные</t>
    </r>
  </si>
  <si>
    <r>
      <rPr>
        <i/>
        <sz val="11"/>
        <color rgb="FF000000"/>
        <rFont val="Franklin Gothic Book"/>
        <family val="2"/>
      </rPr>
      <t>Валюта отчетности (</t>
    </r>
    <r>
      <rPr>
        <i/>
        <sz val="11"/>
        <color theme="10"/>
        <rFont val="Franklin Gothic Book"/>
        <family val="2"/>
      </rPr>
      <t>коды валют согласно стандарту ISO-4217</t>
    </r>
    <r>
      <rPr>
        <i/>
        <sz val="11"/>
        <color rgb="FF000000"/>
        <rFont val="Franklin Gothic Book"/>
        <family val="2"/>
      </rPr>
      <t>)</t>
    </r>
  </si>
  <si>
    <r>
      <rPr>
        <b/>
        <u/>
        <sz val="11"/>
        <color theme="10"/>
        <rFont val="Franklin Gothic Book"/>
        <family val="2"/>
      </rPr>
      <t>Требование ИПДО 4.7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Разукрупнение данных</t>
    </r>
  </si>
  <si>
    <t>&lt; Выберите вариант &gt;</t>
  </si>
  <si>
    <t>Да</t>
  </si>
  <si>
    <t>Частично</t>
  </si>
  <si>
    <t>Нет</t>
  </si>
  <si>
    <t>&lt; Отчетность ИПДО или систематическое раскрытие информации? &gt;</t>
  </si>
  <si>
    <t>Да, систематическое раскрытие данных</t>
  </si>
  <si>
    <t>Да, через отчетность ИПДО</t>
  </si>
  <si>
    <t>&lt;Выберите сектор&gt;</t>
  </si>
  <si>
    <t>Добывающая отрасль</t>
  </si>
  <si>
    <t>Нефть &amp; Газ</t>
  </si>
  <si>
    <t>Другое</t>
  </si>
  <si>
    <t>&lt; Выберите стадию &gt;</t>
  </si>
  <si>
    <t>Исследование</t>
  </si>
  <si>
    <t>Добыча</t>
  </si>
  <si>
    <t>Разработка</t>
  </si>
  <si>
    <t>Центральное правительство</t>
  </si>
  <si>
    <t>Региональное правительство</t>
  </si>
  <si>
    <t>Местное правительство</t>
  </si>
  <si>
    <t xml:space="preserve">Государственные предприятия и публичные корпорации </t>
  </si>
  <si>
    <t>&lt;дата в этом формате: YYYY-MM-DD&gt;</t>
  </si>
  <si>
    <t>&lt;URL-адрес&gt;</t>
  </si>
  <si>
    <t>&lt; Другой сектор &gt;</t>
  </si>
  <si>
    <t>&lt; количество &gt;</t>
  </si>
  <si>
    <t>&lt; текст &gt;</t>
  </si>
  <si>
    <t>Расчет при помощи чек-листа для раскрытия информации</t>
  </si>
  <si>
    <r>
      <t xml:space="preserve">Тел.: </t>
    </r>
    <r>
      <rPr>
        <b/>
        <sz val="11"/>
        <color rgb="FF165B89"/>
        <rFont val="Franklin Gothic Book"/>
        <family val="2"/>
      </rPr>
      <t>+47 222 00 800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Эл. почтаl: </t>
    </r>
    <r>
      <rPr>
        <b/>
        <u/>
        <sz val="11"/>
        <color rgb="FF165B89"/>
        <rFont val="Franklin Gothic Book"/>
        <family val="2"/>
      </rPr>
      <t>secretariat@eiti.org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Twitter: </t>
    </r>
    <r>
      <rPr>
        <b/>
        <sz val="11"/>
        <color rgb="FF165B89"/>
        <rFont val="Franklin Gothic Book"/>
        <family val="2"/>
      </rPr>
      <t>@EITIorg</t>
    </r>
    <r>
      <rPr>
        <b/>
        <sz val="11"/>
        <color rgb="FF000000"/>
        <rFont val="Franklin Gothic Book"/>
        <family val="2"/>
      </rPr>
      <t xml:space="preserve">  </t>
    </r>
    <r>
      <rPr>
        <b/>
        <sz val="11"/>
        <color rgb="FF000000"/>
        <rFont val="Wingdings"/>
        <charset val="2"/>
      </rPr>
      <t xml:space="preserve"> </t>
    </r>
    <r>
      <rPr>
        <b/>
        <sz val="11"/>
        <color rgb="FF000000"/>
        <rFont val="Franklin Gothic Book"/>
        <family val="2"/>
      </rPr>
      <t xml:space="preserve">   </t>
    </r>
    <r>
      <rPr>
        <b/>
        <u/>
        <sz val="11"/>
        <color rgb="FF165B89"/>
        <rFont val="Franklin Gothic Book"/>
        <family val="2"/>
      </rPr>
      <t>www.eiti.org</t>
    </r>
  </si>
  <si>
    <r>
      <t xml:space="preserve">Адрес: </t>
    </r>
    <r>
      <rPr>
        <b/>
        <sz val="11"/>
        <color rgb="FF165B89"/>
        <rFont val="Franklin Gothic Book"/>
        <family val="2"/>
      </rPr>
      <t>Rådhusgata 26, 0151 Oslo, Norway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P.O. Box: </t>
    </r>
    <r>
      <rPr>
        <b/>
        <sz val="11"/>
        <color rgb="FF165B89"/>
        <rFont val="Franklin Gothic Book"/>
        <family val="2"/>
      </rPr>
      <t>Postboks 340 Sentrum, 0101 Oslo, (Норвегия)</t>
    </r>
  </si>
  <si>
    <r>
      <rPr>
        <b/>
        <u/>
        <sz val="11"/>
        <color theme="10"/>
        <rFont val="Franklin Gothic Book"/>
        <family val="2"/>
      </rPr>
      <t>Требование ИПДО 2.1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Правовая система и налоговый режим</t>
    </r>
  </si>
  <si>
    <t>Публикует ли правительство информацию касательно</t>
  </si>
  <si>
    <t>Законов и нормативов?</t>
  </si>
  <si>
    <t>Обзора функций государственных органов?</t>
  </si>
  <si>
    <t>Правовой режим на добычу минеральных ресурсов и нефти?</t>
  </si>
  <si>
    <t>Налогового режима?</t>
  </si>
  <si>
    <r>
      <rPr>
        <sz val="11"/>
        <color rgb="FF000000"/>
        <rFont val="Franklin Gothic Book"/>
        <family val="2"/>
      </rPr>
      <t xml:space="preserve">В </t>
    </r>
    <r>
      <rPr>
        <b/>
        <sz val="11"/>
        <color rgb="FF000000"/>
        <rFont val="Franklin Gothic Book"/>
        <family val="2"/>
      </rPr>
      <t xml:space="preserve">Части 2 (Контрольный список для раскрытия информации) </t>
    </r>
    <r>
      <rPr>
        <sz val="11"/>
        <color rgb="FF000000"/>
        <rFont val="Franklin Gothic Book"/>
        <family val="2"/>
      </rPr>
      <t>приводятся контекстные и сводные финансовые данные касательно Требований ИПДО 2, 3, 4, 5 и 6.</t>
    </r>
  </si>
  <si>
    <t>Для каждой строки выполните следующие шаги</t>
  </si>
  <si>
    <r>
      <rPr>
        <i/>
        <sz val="11"/>
        <color theme="1"/>
        <rFont val="Franklin Gothic Book"/>
        <family val="2"/>
      </rPr>
      <t>1.Начиная сверху, начните отвечать на вопросы в первом столбце (</t>
    </r>
    <r>
      <rPr>
        <b/>
        <i/>
        <sz val="11"/>
        <color theme="1"/>
        <rFont val="Franklin Gothic Book"/>
        <family val="2"/>
      </rPr>
      <t>Включение</t>
    </r>
    <r>
      <rPr>
        <i/>
        <sz val="11"/>
        <color theme="1"/>
        <rFont val="Franklin Gothic Book"/>
        <family val="2"/>
      </rPr>
      <t>).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Инструкции будут приведены в желтых полях после выделения ячейки.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Нажимайте на ячейки каждого Требования ИПДО для получения точной формулировки Стандарта ИПДО.</t>
    </r>
  </si>
  <si>
    <t>2.Дополнительные инструкции будут отображаться по мере заполнения вами ячеек. Пожалуйста, заполните их в соответствии с инструкциями, заполняя каждый столбец для каждой строки, прежде чем начать заполнять следующую.</t>
  </si>
  <si>
    <r>
      <rPr>
        <i/>
        <sz val="11"/>
        <color theme="1"/>
        <rFont val="Franklin Gothic Book"/>
        <family val="2"/>
      </rPr>
      <t xml:space="preserve">Например, при выборе «Да, в Отчете ИПДО» в поле </t>
    </r>
    <r>
      <rPr>
        <b/>
        <i/>
        <sz val="11"/>
        <color theme="1"/>
        <rFont val="Franklin Gothic Book"/>
        <family val="2"/>
      </rPr>
      <t>Источник / единицы измерения</t>
    </r>
    <r>
      <rPr>
        <i/>
        <sz val="11"/>
        <color theme="1"/>
        <rFont val="Franklin Gothic Book"/>
        <family val="2"/>
      </rPr>
      <t xml:space="preserve"> отобразится текст «включите данный раздел в Отчет ИПДО».</t>
    </r>
  </si>
  <si>
    <r>
      <rPr>
        <i/>
        <sz val="11"/>
        <color theme="1"/>
        <rFont val="Franklin Gothic Book"/>
        <family val="2"/>
      </rPr>
      <t>3.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При необходимости укажите дополнительную информацию или комментарии в столбце «</t>
    </r>
    <r>
      <rPr>
        <b/>
        <i/>
        <sz val="11"/>
        <color theme="1"/>
        <rFont val="Franklin Gothic Book"/>
        <family val="2"/>
      </rPr>
      <t>Комментарии / примечания</t>
    </r>
    <r>
      <rPr>
        <i/>
        <sz val="11"/>
        <color theme="1"/>
        <rFont val="Franklin Gothic Book"/>
        <family val="2"/>
      </rPr>
      <t>».</t>
    </r>
  </si>
  <si>
    <r>
      <rPr>
        <i/>
        <sz val="11"/>
        <color rgb="FF000000"/>
        <rFont val="Franklin Gothic Book"/>
        <family val="2"/>
      </rPr>
      <t>Если у вас возникли вопросы, обращайтесь по адресу</t>
    </r>
    <r>
      <rPr>
        <i/>
        <u/>
        <sz val="11"/>
        <color theme="10"/>
        <rFont val="Franklin Gothic Book"/>
        <family val="2"/>
      </rPr>
      <t xml:space="preserve"> </t>
    </r>
    <r>
      <rPr>
        <b/>
        <u/>
        <sz val="11"/>
        <color theme="10"/>
        <rFont val="Franklin Gothic Book"/>
        <family val="2"/>
      </rPr>
      <t>data@eiti.org</t>
    </r>
  </si>
  <si>
    <r>
      <rPr>
        <b/>
        <u/>
        <sz val="11"/>
        <color theme="10"/>
        <rFont val="Franklin Gothic Book"/>
        <family val="2"/>
      </rPr>
      <t>Требование ИПДО 2.2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Заключение контрактов и предоставление лицензий</t>
    </r>
  </si>
  <si>
    <t xml:space="preserve">процесса(-ов) заключения контрактов и предоставления лицензий? </t>
  </si>
  <si>
    <t>а также используемых технических и финансовых критериев?</t>
  </si>
  <si>
    <t>процесса(-ов) передачи?</t>
  </si>
  <si>
    <t>процесса(-ов) тендеров?</t>
  </si>
  <si>
    <t>количества предоставленных и переданных лицензий за рассматриваемый год</t>
  </si>
  <si>
    <r>
      <rPr>
        <b/>
        <u/>
        <sz val="11"/>
        <color theme="10"/>
        <rFont val="Franklin Gothic Book"/>
        <family val="2"/>
      </rPr>
      <t>Требование ИПДО 2.3:</t>
    </r>
    <r>
      <rPr>
        <b/>
        <u/>
        <sz val="11"/>
        <color theme="1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Реестр лицензий</t>
    </r>
  </si>
  <si>
    <t>Реестр лицензий для горнодобывающего сектора</t>
  </si>
  <si>
    <t>Реестр лицензий для нефтегазового сектора</t>
  </si>
  <si>
    <t>Реестр лицензий для другого сектора(-ов) — добавьте строки, если их несколько</t>
  </si>
  <si>
    <r>
      <rPr>
        <b/>
        <u/>
        <sz val="11"/>
        <color theme="10"/>
        <rFont val="Franklin Gothic Book"/>
        <family val="2"/>
      </rPr>
      <t>Требование ИПДО 2.4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Раскрытие контрактов</t>
    </r>
  </si>
  <si>
    <t>Политика правительства касательно раскрытия контрактов</t>
  </si>
  <si>
    <t>Осуществляется ли раскрытие полного текста контрактов и лицензий?</t>
  </si>
  <si>
    <t>Реестр контрактов для горнодобывающего сектора</t>
  </si>
  <si>
    <t>Реестр контрактов для нефтегазового сектора</t>
  </si>
  <si>
    <t>Реестр контрактов для другого сектора(-ов) — добавьте строки, если их несколько</t>
  </si>
  <si>
    <r>
      <rPr>
        <b/>
        <u/>
        <sz val="11"/>
        <color theme="10"/>
        <rFont val="Franklin Gothic Book"/>
        <family val="2"/>
      </rPr>
      <t>Требование ИПДО 2.5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Бенефициарная собственность</t>
    </r>
  </si>
  <si>
    <t>Политика правительства касательно бенефициарной собственности</t>
  </si>
  <si>
    <t>Осуществляется ли раскрытие данных о бенефициарной собственности?</t>
  </si>
  <si>
    <t>Реестр бенефициарных собственников</t>
  </si>
  <si>
    <r>
      <rPr>
        <b/>
        <u/>
        <sz val="11"/>
        <color theme="10"/>
        <rFont val="Franklin Gothic Book"/>
        <family val="2"/>
      </rPr>
      <t>Требование ИПДО 2.6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Участие государства</t>
    </r>
  </si>
  <si>
    <t>Отражено ли в отчете правительства то, как оно участвует в добывающем секторе?</t>
  </si>
  <si>
    <t>Ссылки на порталы государственных предприятий или веб-сайт(ы) компаний, например, как указано в Отчете (добавьте строки, если несколько ГП)</t>
  </si>
  <si>
    <t>Ссылки на аудированную финансовую отчетность государственных предприятий или компаний (добавьте строки, если несколько ГП)</t>
  </si>
  <si>
    <r>
      <rPr>
        <b/>
        <u/>
        <sz val="11"/>
        <color theme="10"/>
        <rFont val="Franklin Gothic Book"/>
        <family val="2"/>
      </rPr>
      <t>Требование ИПДО 3.1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Разведка</t>
    </r>
  </si>
  <si>
    <t>Обзор добывающих отраслей, включая любые
значительные разведочные работы</t>
  </si>
  <si>
    <t>(Коды в соответствии с Гармонизированной системой)</t>
  </si>
  <si>
    <t>Раскрытие объемов добычи</t>
  </si>
  <si>
    <t>Раскрытие стоимости добытой продукции</t>
  </si>
  <si>
    <t>Сырая нефть (2709), объем</t>
  </si>
  <si>
    <t>Природный газ (2711), объем</t>
  </si>
  <si>
    <t>Золото (7108), объем</t>
  </si>
  <si>
    <t>Серебро (7106), объем</t>
  </si>
  <si>
    <t>Уголь (2701), объем</t>
  </si>
  <si>
    <t>Медь (2603), объем</t>
  </si>
  <si>
    <t>Добавьте здесь сырьевые товары, объем</t>
  </si>
  <si>
    <r>
      <t xml:space="preserve">Требование ИПДО 3.2: </t>
    </r>
    <r>
      <rPr>
        <b/>
        <sz val="11"/>
        <rFont val="Franklin Gothic Book"/>
        <family val="2"/>
      </rPr>
      <t>Добыча по видам сырьевых товаров</t>
    </r>
  </si>
  <si>
    <t>Раскрытие объемов экспорта</t>
  </si>
  <si>
    <t>Раскрытие стоимости экспортируемой продукции</t>
  </si>
  <si>
    <r>
      <t xml:space="preserve">Требование ИПДО 3.3: </t>
    </r>
    <r>
      <rPr>
        <b/>
        <sz val="11"/>
        <rFont val="Franklin Gothic Book"/>
        <family val="2"/>
      </rPr>
      <t>Экспорт</t>
    </r>
  </si>
  <si>
    <r>
      <rPr>
        <b/>
        <u/>
        <sz val="11"/>
        <color theme="10"/>
        <rFont val="Franklin Gothic Book"/>
        <family val="2"/>
      </rPr>
      <t>Требование ИПДО 4.1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Полнота раскрытия информации</t>
    </r>
  </si>
  <si>
    <t>Раскрывает ли правительство в полном объеме доходы от добывающего сектора по потокам доходов?</t>
  </si>
  <si>
    <t>Являются решения МГЗС касательно порогов существенности открытыми для общественности?</t>
  </si>
  <si>
    <t>Охват выверки данных</t>
  </si>
  <si>
    <t>Раскрывает ли правительство данные касательно доходов в натуральной форме и продаж доли добычи, причитающейся государству?</t>
  </si>
  <si>
    <t>Если да, какой был получен объем?</t>
  </si>
  <si>
    <t>Если да, что было продано?</t>
  </si>
  <si>
    <t>Если да, какой совокупный доход был перечислен государству в качестве выручки от продажи нефти, газа и минеральных ресурсов?</t>
  </si>
  <si>
    <r>
      <t>Требование ИПДО 4.2:</t>
    </r>
    <r>
      <rPr>
        <b/>
        <sz val="11"/>
        <rFont val="Franklin Gothic Book"/>
        <family val="2"/>
      </rPr>
      <t xml:space="preserve"> Доходы в натуральной форме</t>
    </r>
  </si>
  <si>
    <r>
      <rPr>
        <b/>
        <u/>
        <sz val="11"/>
        <color theme="10"/>
        <rFont val="Franklin Gothic Book"/>
        <family val="2"/>
      </rPr>
      <t>Требование ИПДО 4.3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Бартерные сделки</t>
    </r>
  </si>
  <si>
    <t>Раскрывает ли правительство информацию о бартерных сделках и соглашениях по инфраструктуре?</t>
  </si>
  <si>
    <t>Если да, какие совокупные доходы были получены от бартерных сделок и соглашений по инфраструктуре?</t>
  </si>
  <si>
    <r>
      <rPr>
        <b/>
        <u/>
        <sz val="11"/>
        <color theme="10"/>
        <rFont val="Franklin Gothic Book"/>
        <family val="2"/>
      </rPr>
      <t>Требование ИПДО 4.4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Доходы от транспортировки</t>
    </r>
  </si>
  <si>
    <t>Раскрывает ли правительство информацию о доходах от транспортировки?</t>
  </si>
  <si>
    <t>Если да, какие совокупные доходы были получены от транспортировки сырьевых товаров?</t>
  </si>
  <si>
    <r>
      <rPr>
        <b/>
        <u/>
        <sz val="11"/>
        <color theme="10"/>
        <rFont val="Franklin Gothic Book"/>
        <family val="2"/>
      </rPr>
      <t>Требование ИПДО 4.5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Сделки ГП</t>
    </r>
  </si>
  <si>
    <t>Раскрывает ли правительство информацию о сделках ГП?</t>
  </si>
  <si>
    <t>Если да, какие совокупные доходы были получены государственными предприятиями?</t>
  </si>
  <si>
    <r>
      <rPr>
        <b/>
        <u/>
        <sz val="11"/>
        <color theme="10"/>
        <rFont val="Franklin Gothic Book"/>
        <family val="2"/>
      </rPr>
      <t>Требование ИПДО 4.6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Прямые платежи на субнациональном уровне</t>
    </r>
  </si>
  <si>
    <t>Если да, какие совокупные доходы были получены на субнациональном уровне?</t>
  </si>
  <si>
    <r>
      <rPr>
        <b/>
        <u/>
        <sz val="11"/>
        <color theme="10"/>
        <rFont val="Franklin Gothic Book"/>
        <family val="2"/>
      </rPr>
      <t>Требование ИПДО 4.8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Своевременность представления данных</t>
    </r>
  </si>
  <si>
    <t>Своевременность представления данных (количество лет от окончания финансового года до опубликования)</t>
  </si>
  <si>
    <r>
      <rPr>
        <b/>
        <u/>
        <sz val="11"/>
        <color theme="10"/>
        <rFont val="Franklin Gothic Book"/>
        <family val="2"/>
      </rPr>
      <t>Требование ИПДО 4.9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Качество данных</t>
    </r>
  </si>
  <si>
    <t>Осуществляет ли правительство на регулярной основе раскрытие финансовых данных, указанных в требовании 4.1 (полное раскрытие потоков доходов как в отношении правительств, так и в отношении компаний) Стандарта ИПДО?</t>
  </si>
  <si>
    <t>Подвергаются ли данные авторитетным независимым аудиторским проверкам с применением международных стандартов?</t>
  </si>
  <si>
    <t>Подвергаются ли государственные органы авторитетным независимым аудиторским проверкам?</t>
  </si>
  <si>
    <t>База данных аудиторских проверок государственных органов</t>
  </si>
  <si>
    <t>Подвергаются ли компании авторитетным независимым аудиторским проверкам?</t>
  </si>
  <si>
    <t>База данных аудиторских проверок компаний</t>
  </si>
  <si>
    <r>
      <rPr>
        <b/>
        <u/>
        <sz val="11"/>
        <color theme="10"/>
        <rFont val="Franklin Gothic Book"/>
        <family val="2"/>
      </rPr>
      <t>Требование ИПДО 5.1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Распределение доходов от добывающих отраслей</t>
    </r>
  </si>
  <si>
    <t>Объясняет ли правительство то, учитываются ли все доходы добывающего сектора в национальном бюджете (т.е. поступают ли они на правительственный сводный / единый  казначейский счет)?</t>
  </si>
  <si>
    <t>Раскрывает ли правительство то, какую стоимость имеют доходы, не учтенные в бюджете?</t>
  </si>
  <si>
    <r>
      <rPr>
        <b/>
        <u/>
        <sz val="11"/>
        <color theme="10"/>
        <rFont val="Franklin Gothic Book"/>
        <family val="2"/>
      </rPr>
      <t>Требование ИПДО 5.3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Управление доходами и расходами</t>
    </r>
  </si>
  <si>
    <t>Раскрывает ли правительство информацию о том, происходит ли целевое распределение каких-либо доходов от добывающего сектора (т.е. выделяются ли они на конкретные цели, программы, географические зоны)?</t>
  </si>
  <si>
    <t>Раскрывает ли правительство описание бюджета страны и процессов аудиторской проверки?</t>
  </si>
  <si>
    <t>Раскрывает ли правительство общедоступную информацию о бюджетах и расходах? - добавьте строки, если их несколько</t>
  </si>
  <si>
    <r>
      <rPr>
        <b/>
        <u/>
        <sz val="11"/>
        <color theme="10"/>
        <rFont val="Franklin Gothic Book"/>
        <family val="2"/>
      </rPr>
      <t>Требование ИПДО 6.1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Расходы на социальные нужды</t>
    </r>
  </si>
  <si>
    <t>Раскрывает ли правительство информацию о расходах на социальные нужды?</t>
  </si>
  <si>
    <t>Если да, какие были получены совокупные обязательные расходы на социальные нужды?</t>
  </si>
  <si>
    <t>Если да, какие были получены совокупные добровольные расходы на социальные нужды?</t>
  </si>
  <si>
    <t>Раскрывают ли компании информацию о расходах на социальные нужды?</t>
  </si>
  <si>
    <t>Если да, какие были выплачены совокупные обязательные расходы на социальные нужды?</t>
  </si>
  <si>
    <t>Если да, какие были выплачены совокупные добровольные расходы на социальные нужды?</t>
  </si>
  <si>
    <t>Раскрывает ли правительство информацию о платежах на охрану окружающей среды?</t>
  </si>
  <si>
    <t>Если да, какие были совокупные обязательные платежи на охрану окружающей среды?</t>
  </si>
  <si>
    <t>Если да, какие были совокупные добровольные платежи на охрану окружающей среды?</t>
  </si>
  <si>
    <r>
      <rPr>
        <b/>
        <u/>
        <sz val="11"/>
        <color theme="10"/>
        <rFont val="Franklin Gothic Book"/>
        <family val="2"/>
      </rPr>
      <t>Требование ИПДО 6.2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Квазифискальные расходы</t>
    </r>
  </si>
  <si>
    <t>Раскрывают ли правительство или ГП информацию о квазифискальных расходах?</t>
  </si>
  <si>
    <t>Если да, какие совокупные квазифискальные расходы были произведены государственными предприятиями?</t>
  </si>
  <si>
    <r>
      <rPr>
        <b/>
        <u/>
        <sz val="11"/>
        <color theme="10"/>
        <rFont val="Franklin Gothic Book"/>
        <family val="2"/>
      </rPr>
      <t>Требование ИПДО 5.2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Переводы средств на субнациональный уровень</t>
    </r>
  </si>
  <si>
    <t>Раскрывает ли правительство информацию о переводах средств на субнациональный уровень?</t>
  </si>
  <si>
    <t>Если да, то сколько должно было перевести правительство в соответствии с формулой распределения доходов?</t>
  </si>
  <si>
    <t>Если да, то о какой сумме переводов правительство может отчитаться?</t>
  </si>
  <si>
    <r>
      <rPr>
        <b/>
        <u/>
        <sz val="11"/>
        <color theme="10"/>
        <rFont val="Franklin Gothic Book"/>
        <family val="2"/>
      </rPr>
      <t>Требование ИПДО 6.3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Вклад в экономику</t>
    </r>
  </si>
  <si>
    <t>Раскрывает ли правительство информацию о вкладе в экономику?</t>
  </si>
  <si>
    <r>
      <rPr>
        <i/>
        <sz val="11"/>
        <color theme="1"/>
        <rFont val="Franklin Gothic Book"/>
        <family val="2"/>
      </rPr>
      <t>Валовой внутренний продукт —</t>
    </r>
    <r>
      <rPr>
        <i/>
        <u/>
        <sz val="11"/>
        <color rgb="FF00B0F0"/>
        <rFont val="Franklin Gothic Book"/>
        <family val="2"/>
      </rPr>
      <t xml:space="preserve"> </t>
    </r>
    <r>
      <rPr>
        <i/>
        <u/>
        <sz val="11"/>
        <color rgb="FF0070C0"/>
        <rFont val="Franklin Gothic Book"/>
        <family val="2"/>
      </rPr>
      <t>СНС 2008 г.</t>
    </r>
    <r>
      <rPr>
        <i/>
        <sz val="11"/>
        <color rgb="FF0070C0"/>
        <rFont val="Franklin Gothic Book"/>
        <family val="2"/>
      </rPr>
      <t xml:space="preserve"> C</t>
    </r>
    <r>
      <rPr>
        <i/>
        <sz val="11"/>
        <color rgb="FF000000"/>
        <rFont val="Franklin Gothic Book"/>
        <family val="2"/>
      </rPr>
      <t>. Горная добыча и разработка каменных карьеров, включая нефть и газ</t>
    </r>
  </si>
  <si>
    <t>Валовой внутренний продукт, сектор кустарной и мелкомасштабной добычи и неофициальный сектор</t>
  </si>
  <si>
    <t>Валовой внутренний продукт — все секторы</t>
  </si>
  <si>
    <t>Доходы правительства — добывающие отрасли</t>
  </si>
  <si>
    <t>Доходы правительства — все секторы</t>
  </si>
  <si>
    <t>Экспорт — добывающие отрасли</t>
  </si>
  <si>
    <t>Экспорт — все секторы</t>
  </si>
  <si>
    <t>Занятость — добывающий сектор — мужчины</t>
  </si>
  <si>
    <t>Занятость — добывающий сектор — женщины</t>
  </si>
  <si>
    <t>Занятость — добывающий сектор</t>
  </si>
  <si>
    <t>Занятость — все секторы</t>
  </si>
  <si>
    <t>Инвестиции — добывающий сектор</t>
  </si>
  <si>
    <t>Инвестиции — все секторы</t>
  </si>
  <si>
    <r>
      <rPr>
        <b/>
        <u/>
        <sz val="11"/>
        <color theme="10"/>
        <rFont val="Franklin Gothic Book"/>
        <family val="2"/>
      </rPr>
      <t>Требование ИПДО 6.4</t>
    </r>
    <r>
      <rPr>
        <b/>
        <sz val="11"/>
        <color rgb="FF000000"/>
        <rFont val="Franklin Gothic Book"/>
        <family val="2"/>
      </rPr>
      <t>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Воздействие на окружающую среду</t>
    </r>
  </si>
  <si>
    <t>соответствующих правовых и административных правил управления охраной окружающей среды</t>
  </si>
  <si>
    <t>баз данных, содержащих оценки воздействия на окружающую среду, схемы сертификации или аналогичную документацию по управлению охраной окружающей среды?</t>
  </si>
  <si>
    <t>прочую важную информацию касательно процедур мониторинга состояния окружающей среды и администрирования?</t>
  </si>
  <si>
    <r>
      <rPr>
        <b/>
        <sz val="11"/>
        <rFont val="Franklin Gothic Book"/>
        <family val="2"/>
      </rPr>
      <t xml:space="preserve">Предоставьте нам ваш отзыв или сообщите о наличии противоречивых данных! Напишите нам по адресу: </t>
    </r>
    <r>
      <rPr>
        <b/>
        <u/>
        <sz val="11"/>
        <color rgb="FF188FBB"/>
        <rFont val="Franklin Gothic Book"/>
        <family val="2"/>
      </rPr>
      <t>data@eiti.org</t>
    </r>
  </si>
  <si>
    <r>
      <rPr>
        <b/>
        <sz val="11"/>
        <rFont val="Franklin Gothic Book"/>
        <family val="2"/>
      </rPr>
      <t>Последняя редакция Шаблонов сводных данных доступна по этой ссылке:</t>
    </r>
    <r>
      <rPr>
        <b/>
        <u/>
        <sz val="11"/>
        <color theme="10"/>
        <rFont val="Franklin Gothic Book"/>
        <family val="2"/>
      </rPr>
      <t xml:space="preserve"> </t>
    </r>
    <r>
      <rPr>
        <b/>
        <u/>
        <sz val="11"/>
        <color rgb="FF188FBB"/>
        <rFont val="Franklin Gothic Book"/>
        <family val="2"/>
      </rPr>
      <t>https://eiti.org/ru/document/eiti-summary-data-template</t>
    </r>
  </si>
  <si>
    <r>
      <rPr>
        <b/>
        <sz val="11"/>
        <rFont val="Franklin Gothic Book"/>
        <family val="2"/>
      </rPr>
      <t>Предоставьте нам ваш отзыв или сообщите о наличии противоречивых данных! Напишите нам по адресу:</t>
    </r>
    <r>
      <rPr>
        <b/>
        <u/>
        <sz val="11"/>
        <color theme="10"/>
        <rFont val="Franklin Gothic Book"/>
        <family val="2"/>
      </rPr>
      <t xml:space="preserve"> </t>
    </r>
    <r>
      <rPr>
        <b/>
        <u/>
        <sz val="11"/>
        <color rgb="FF188FBB"/>
        <rFont val="Franklin Gothic Book"/>
        <family val="2"/>
      </rPr>
      <t>data@eiti.org</t>
    </r>
  </si>
  <si>
    <t>чел.</t>
  </si>
  <si>
    <t>&lt;метод расчета стоимости, в случае доступности&gt;</t>
  </si>
  <si>
    <t>&lt;&lt;Выберите единицу измерения&gt;&gt;</t>
  </si>
  <si>
    <t>Обычные налоги на доходы, прибыль и прирост капитала (1112E1)</t>
  </si>
  <si>
    <t>Обычные налоги на доходы, прибыль и прирост капитала</t>
  </si>
  <si>
    <t>Налоги (11E)</t>
  </si>
  <si>
    <t>Налоги на доходы, прибыль и прирост капитала (111E)</t>
  </si>
  <si>
    <t>Особые налоги на доходы, прибыль и прирост капитала (1112E2)</t>
  </si>
  <si>
    <t>Особые налоги на доходы, прибыль и прирост капитала</t>
  </si>
  <si>
    <t>Налоги на заработную плату и персонал (112E)</t>
  </si>
  <si>
    <t>Налоги на заработную плату и персонал</t>
  </si>
  <si>
    <t>Налоги на недвижимость (113E)</t>
  </si>
  <si>
    <t>Налоги на недвижимость</t>
  </si>
  <si>
    <t>Общие налоги на товары и услуги (НДС, налог с продаж, налог с оборота) (1141E)</t>
  </si>
  <si>
    <t>Общие налоги на товары и услуги (НДС, налог с продаж, налог с оборота)</t>
  </si>
  <si>
    <t>Налоги на товары и услуги (114E)</t>
  </si>
  <si>
    <t>Акцизные налоги (1142E)</t>
  </si>
  <si>
    <t>Акцизные налоги</t>
  </si>
  <si>
    <t>Лицензионные платежи (114521E)</t>
  </si>
  <si>
    <t>Лицензионные платежи</t>
  </si>
  <si>
    <t>Налоги на использование товаров/разрешение на использование товаров или выполнение работ (1145E)</t>
  </si>
  <si>
    <t>Налоги на атмосферные выбросы и загрязнение окружающей среды (114522E)</t>
  </si>
  <si>
    <t>Налоги на атмосферные выбросы и загрязнение окружающей среды</t>
  </si>
  <si>
    <t>Налоги на транспортные средства (11451E)</t>
  </si>
  <si>
    <t>Налоги на транспортные средства</t>
  </si>
  <si>
    <t>Таможенные и другие импортные пошлины (1151E)</t>
  </si>
  <si>
    <t>Таможенные и другие импортные пошлины</t>
  </si>
  <si>
    <t>Налоги на международную торговлю и транзакции (115E)</t>
  </si>
  <si>
    <t>Налоги на экспорт (1152E)</t>
  </si>
  <si>
    <t>Налоги на экспорт</t>
  </si>
  <si>
    <t>Прибыль монополий по экспорту природных ресурсов (1153E1)</t>
  </si>
  <si>
    <t>Прибыль монополий по экспорту природных ресурсов</t>
  </si>
  <si>
    <t>Прочие налоги, уплачиваемые компаниями по природным ресурсам (116E)</t>
  </si>
  <si>
    <t>Прочие налоги, уплачиваемые компаниями по природным ресурсам</t>
  </si>
  <si>
    <t>Отчисления на социальное страхование работодателей (1212E)</t>
  </si>
  <si>
    <t>Отчисления на социальное страхование работодателей</t>
  </si>
  <si>
    <t>Социальные взносы (12E)</t>
  </si>
  <si>
    <t>От государственных предприятий (1412E1)</t>
  </si>
  <si>
    <t>От государственных предприятий</t>
  </si>
  <si>
    <t>Прочие доходы (14E)</t>
  </si>
  <si>
    <t>Доходы от имущества (141E)</t>
  </si>
  <si>
    <t>Дивиденды (1412E)</t>
  </si>
  <si>
    <t>От участия правительства (акционерный капитал) (1412E2)</t>
  </si>
  <si>
    <t>От участия правительства (акционерный капитал)</t>
  </si>
  <si>
    <t>Отчисления из доходов квази-корпораций (1413E)</t>
  </si>
  <si>
    <t>Отчисления из доходов квази-корпораций</t>
  </si>
  <si>
    <t>Роялти (1415E1)</t>
  </si>
  <si>
    <t>Роялти</t>
  </si>
  <si>
    <t>Аренда (1415E)</t>
  </si>
  <si>
    <t>Бонусы (1415E2)</t>
  </si>
  <si>
    <t>Бонусы</t>
  </si>
  <si>
    <t>Доставлено/ уплачено напрямую правительству (1415E31)</t>
  </si>
  <si>
    <t>Доставлено/ уплачено напрямую правительству</t>
  </si>
  <si>
    <t>Право на продукцию (в натуральной или денежной форме) (1415E3)</t>
  </si>
  <si>
    <t>Доставлено/ уплачено государственным организациям (1415E32)</t>
  </si>
  <si>
    <t>Доставлено/ уплачено государственным организациям</t>
  </si>
  <si>
    <t>Обязательные переводы правительству (инфраструктура и пр.) (1415E4)</t>
  </si>
  <si>
    <t>Обязательные переводы правительству (инфраструктура и пр.)</t>
  </si>
  <si>
    <t>Прочие арендные платежи (1415E5)</t>
  </si>
  <si>
    <t>Прочие арендные платежи</t>
  </si>
  <si>
    <t>Продажа товаров и услуг государственными органами (1421E)</t>
  </si>
  <si>
    <t>Продажа товаров и услуг государственными органами</t>
  </si>
  <si>
    <t>Продажа товаров и услуг (142E)</t>
  </si>
  <si>
    <t>Административные сборы за услуги государства (1422E)</t>
  </si>
  <si>
    <t>Административные сборы за услуги государства</t>
  </si>
  <si>
    <t>Штрафы, пени и неустойки (143E)</t>
  </si>
  <si>
    <t>Штрафы, пени и неустойки</t>
  </si>
  <si>
    <t>Добровольные переводы государству (пожертвования) (144E1)</t>
  </si>
  <si>
    <t>Добровольные переводы государству (пожертвования)</t>
  </si>
  <si>
    <t>унциями (oz)</t>
  </si>
  <si>
    <r>
      <rPr>
        <sz val="11"/>
        <color rgb="FF000000"/>
        <rFont val="Franklin Gothic Book"/>
        <family val="2"/>
      </rPr>
      <t xml:space="preserve">В </t>
    </r>
    <r>
      <rPr>
        <b/>
        <sz val="11"/>
        <color rgb="FF000000"/>
        <rFont val="Franklin Gothic Book"/>
        <family val="2"/>
      </rPr>
      <t xml:space="preserve">Части 3 (Отчитывающиеся субъекты) </t>
    </r>
    <r>
      <rPr>
        <sz val="11"/>
        <color rgb="FF000000"/>
        <rFont val="Franklin Gothic Book"/>
        <family val="2"/>
      </rPr>
      <t>перечислены отчитывающиеся субъекты (государственные органы, компании и проекты) и приводится дополнительная информация.</t>
    </r>
    <r>
      <rPr>
        <sz val="11"/>
        <color rgb="FF000000"/>
        <rFont val="Franklin Gothic Book"/>
        <family val="2"/>
      </rPr>
      <t xml:space="preserve"> </t>
    </r>
  </si>
  <si>
    <r>
      <rPr>
        <i/>
        <sz val="11"/>
        <color theme="1"/>
        <rFont val="Franklin Gothic Book"/>
        <family val="2"/>
      </rPr>
      <t>1.Начните с первого поля (</t>
    </r>
    <r>
      <rPr>
        <b/>
        <i/>
        <sz val="11"/>
        <color theme="1"/>
        <rFont val="Franklin Gothic Book"/>
        <family val="2"/>
      </rPr>
      <t>Список отчитывающихся государственных субъектов</t>
    </r>
    <r>
      <rPr>
        <i/>
        <sz val="11"/>
        <color theme="1"/>
        <rFont val="Franklin Gothic Book"/>
        <family val="2"/>
      </rPr>
      <t>), с названия каждого отчитывающегося государственного органа</t>
    </r>
  </si>
  <si>
    <r>
      <rPr>
        <i/>
        <sz val="11"/>
        <color theme="1"/>
        <rFont val="Franklin Gothic Book"/>
        <family val="2"/>
      </rPr>
      <t xml:space="preserve">2.Заполните строку </t>
    </r>
    <r>
      <rPr>
        <b/>
        <i/>
        <sz val="11"/>
        <color theme="1"/>
        <rFont val="Franklin Gothic Book"/>
        <family val="2"/>
      </rPr>
      <t>Идентификационный номер компании</t>
    </r>
    <r>
      <rPr>
        <i/>
        <sz val="11"/>
        <color theme="1"/>
        <rFont val="Franklin Gothic Book"/>
        <family val="2"/>
      </rPr>
      <t>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Инструкции будут приведены в желтых полях после выделения ячейки.</t>
    </r>
  </si>
  <si>
    <r>
      <rPr>
        <i/>
        <sz val="11"/>
        <color theme="1"/>
        <rFont val="Franklin Gothic Book"/>
        <family val="2"/>
      </rPr>
      <t xml:space="preserve">3.Заполните </t>
    </r>
    <r>
      <rPr>
        <b/>
        <i/>
        <sz val="11"/>
        <color theme="1"/>
        <rFont val="Franklin Gothic Book"/>
        <family val="2"/>
      </rPr>
      <t xml:space="preserve">Список отчитывающихся компаний, </t>
    </r>
    <r>
      <rPr>
        <i/>
        <sz val="11"/>
        <color theme="1"/>
        <rFont val="Franklin Gothic Book"/>
        <family val="2"/>
      </rPr>
      <t>начиная с первого столбца «Полное название компании».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Пожалуйста, заполните их в соответствии с инструкциями, заполняя каждый столбец для каждой строки, прежде чем начать заполнять следующую.</t>
    </r>
  </si>
  <si>
    <r>
      <rPr>
        <i/>
        <sz val="11"/>
        <color theme="1"/>
        <rFont val="Franklin Gothic Book"/>
        <family val="2"/>
      </rPr>
      <t xml:space="preserve">4.Заполните </t>
    </r>
    <r>
      <rPr>
        <b/>
        <i/>
        <sz val="11"/>
        <color theme="1"/>
        <rFont val="Franklin Gothic Book"/>
        <family val="2"/>
      </rPr>
      <t xml:space="preserve">Список отчитывающихся проектов, </t>
    </r>
    <r>
      <rPr>
        <i/>
        <sz val="11"/>
        <color theme="1"/>
        <rFont val="Franklin Gothic Book"/>
        <family val="2"/>
      </rPr>
      <t>начиная с первого столбца «Полное название проекта»</t>
    </r>
  </si>
  <si>
    <r>
      <rPr>
        <i/>
        <sz val="11"/>
        <color rgb="FF000000"/>
        <rFont val="Franklin Gothic Book"/>
        <family val="2"/>
      </rPr>
      <t xml:space="preserve">Если у вас возникли вопросы, обращайтесь по адресу </t>
    </r>
    <r>
      <rPr>
        <b/>
        <u/>
        <sz val="11"/>
        <color theme="10"/>
        <rFont val="Franklin Gothic Book"/>
        <family val="2"/>
      </rPr>
      <t>data@eiti.org</t>
    </r>
  </si>
  <si>
    <t>Часть 3 — Отчитывающиеся субъекты</t>
  </si>
  <si>
    <t>Предоставьте список всех отчитывающихся субъектов вместе с соответствующей информацией</t>
  </si>
  <si>
    <t>Список отчитывающихся государственных субъектов</t>
  </si>
  <si>
    <t>Полное название органа</t>
  </si>
  <si>
    <t>Тип органа</t>
  </si>
  <si>
    <t>Идентификационный номер (если это применимо)</t>
  </si>
  <si>
    <t>Итого заявлено</t>
  </si>
  <si>
    <t>АССОЦИАЦИЯ ИНИЦИАТИВЫ ПРОЗРАЧНОСТИ В ДОБЫВАЮЩИХ ОТРАСЛЯХ (ИПДО)</t>
  </si>
  <si>
    <t>Налоговый орган</t>
  </si>
  <si>
    <t>Министерство горнодобывающей промышленности</t>
  </si>
  <si>
    <t>ГП</t>
  </si>
  <si>
    <t>Другой государств. орган</t>
  </si>
  <si>
    <t>При необходимости добавьте новые строки — щелкните правой кнопкой мыши по номеру строки слева и выберите «Вставить»</t>
  </si>
  <si>
    <t>Список отчитывающихся компаний</t>
  </si>
  <si>
    <t>Указание идентификационных номеров компаний</t>
  </si>
  <si>
    <t>Пример: Идентификационный номер налогоплательщика</t>
  </si>
  <si>
    <t>Регистрационный центр в г. Брённёйсунн</t>
  </si>
  <si>
    <t>Ссылка на реестр или орган, в случае доступности</t>
  </si>
  <si>
    <t>Полное название компании</t>
  </si>
  <si>
    <t>Идентификационный номер компании</t>
  </si>
  <si>
    <t>Сектор</t>
  </si>
  <si>
    <t>Сырьевые товары (разделенные запятыми)</t>
  </si>
  <si>
    <t xml:space="preserve">Регистрация на фондовой бирже или веб-сайт компании </t>
  </si>
  <si>
    <t>Аудированный финансовый отчет (или — в случае его отсутствия — бухгалтерский баланс, отчет о движении денежных средств, отчет о прибылях и убытках)</t>
  </si>
  <si>
    <t>Отчет о платежах в пользу правительства</t>
  </si>
  <si>
    <t>&lt;Используйте идентификатор юридического лица, в случае его наличия&gt;</t>
  </si>
  <si>
    <t>Нефть, газ, конденсаты</t>
  </si>
  <si>
    <t>Рассчитан на основе совокупных доходов государства (часть 4) и совокупных данных по компаниям (часть 5)</t>
  </si>
  <si>
    <t>Полное название проекта</t>
  </si>
  <si>
    <t>Номер(а) правового соглашения: контракта, лицензии, договора аренды, концессии, ...</t>
  </si>
  <si>
    <t>Аффилированные компании, начните с Оператора</t>
  </si>
  <si>
    <t>Сырьевые товары (один сырьевой товар на строку)</t>
  </si>
  <si>
    <t>Статус</t>
  </si>
  <si>
    <t>Объем добычи</t>
  </si>
  <si>
    <t>Единица измерения</t>
  </si>
  <si>
    <t>Стоимость добытой продукции</t>
  </si>
  <si>
    <t>Валюта</t>
  </si>
  <si>
    <t>Ст.м3 н.э. o.e.</t>
  </si>
  <si>
    <t>Тонн</t>
  </si>
  <si>
    <r>
      <rPr>
        <b/>
        <sz val="11"/>
        <color rgb="FF000000"/>
        <rFont val="Franklin Gothic Book"/>
        <family val="2"/>
      </rPr>
      <t xml:space="preserve">Часть 4 (Доходы правительства) </t>
    </r>
    <r>
      <rPr>
        <sz val="11"/>
        <color rgb="FF000000"/>
        <rFont val="Franklin Gothic Book"/>
        <family val="2"/>
      </rPr>
      <t>содержит полные данные о доходах правительства на поток доходов в соответствии с классификацией в Руководстве по финансовой статистике государства.</t>
    </r>
  </si>
  <si>
    <r>
      <rPr>
        <i/>
        <sz val="11"/>
        <color theme="1"/>
        <rFont val="Franklin Gothic Book"/>
        <family val="2"/>
      </rPr>
      <t>1.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Введите название всех </t>
    </r>
    <r>
      <rPr>
        <b/>
        <i/>
        <sz val="11"/>
        <color theme="1"/>
        <rFont val="Franklin Gothic Book"/>
        <family val="2"/>
      </rPr>
      <t>Потоков доходов</t>
    </r>
    <r>
      <rPr>
        <i/>
        <sz val="11"/>
        <color theme="1"/>
        <rFont val="Franklin Gothic Book"/>
        <family val="2"/>
      </rPr>
      <t xml:space="preserve"> правительства для добывающих секторов, включая доходы, которые ниже согласованных порогов существенности (одну строку следует использовать для каждого отдельного потока доходов и отдельного государственного субъекта)</t>
    </r>
  </si>
  <si>
    <r>
      <rPr>
        <i/>
        <sz val="11"/>
        <color theme="1"/>
        <rFont val="Franklin Gothic Book"/>
        <family val="2"/>
      </rPr>
      <t>2.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Введите название </t>
    </r>
    <r>
      <rPr>
        <b/>
        <i/>
        <sz val="11"/>
        <color rgb="FF000000"/>
        <rFont val="Franklin Gothic Book"/>
        <family val="2"/>
      </rPr>
      <t>получающего государственного субъекта</t>
    </r>
    <r>
      <rPr>
        <i/>
        <sz val="11"/>
        <color rgb="FF000000"/>
        <rFont val="Franklin Gothic Book"/>
        <family val="2"/>
      </rPr>
      <t xml:space="preserve"> (выберите из раскрывающегося списка.</t>
    </r>
    <r>
      <rPr>
        <i/>
        <sz val="11"/>
        <color rgb="FF000000"/>
        <rFont val="Franklin Gothic Book"/>
        <family val="2"/>
      </rPr>
      <t xml:space="preserve"> </t>
    </r>
    <r>
      <rPr>
        <i/>
        <sz val="11"/>
        <color rgb="FF000000"/>
        <rFont val="Franklin Gothic Book"/>
        <family val="2"/>
      </rPr>
      <t>Он отобразится там, так как вы уже ввели государственный субъект в Части 3).</t>
    </r>
  </si>
  <si>
    <r>
      <rPr>
        <i/>
        <sz val="11"/>
        <color theme="1"/>
        <rFont val="Franklin Gothic Book"/>
        <family val="2"/>
      </rPr>
      <t xml:space="preserve">3.  Выберите </t>
    </r>
    <r>
      <rPr>
        <b/>
        <i/>
        <sz val="11"/>
        <color rgb="FF000000"/>
        <rFont val="Franklin Gothic Book"/>
        <family val="2"/>
      </rPr>
      <t>Сектор</t>
    </r>
    <r>
      <rPr>
        <i/>
        <sz val="11"/>
        <color rgb="FF000000"/>
        <rFont val="Franklin Gothic Book"/>
        <family val="2"/>
      </rPr>
      <t xml:space="preserve"> и </t>
    </r>
    <r>
      <rPr>
        <b/>
        <i/>
        <sz val="11"/>
        <color rgb="FF000000"/>
        <rFont val="Franklin Gothic Book"/>
        <family val="2"/>
      </rPr>
      <t>Классификацию на основе Системы государственной финансовой статистики (GFS)</t>
    </r>
    <r>
      <rPr>
        <i/>
        <sz val="11"/>
        <color rgb="FF000000"/>
        <rFont val="Franklin Gothic Book"/>
        <family val="2"/>
      </rPr>
      <t xml:space="preserve">, к которым относится данный доход. Воспользуйтесь инструкциями, предоставленными в </t>
    </r>
    <r>
      <rPr>
        <i/>
        <u/>
        <sz val="11"/>
        <color rgb="FF000000"/>
        <rFont val="Franklin Gothic Book"/>
        <family val="2"/>
      </rPr>
      <t>Системе GFS</t>
    </r>
    <r>
      <rPr>
        <b/>
        <i/>
        <u/>
        <sz val="11"/>
        <color rgb="FF000000"/>
        <rFont val="Franklin Gothic Book"/>
        <family val="2"/>
      </rPr>
      <t xml:space="preserve"> </t>
    </r>
    <r>
      <rPr>
        <i/>
        <u/>
        <sz val="11"/>
        <color rgb="FF000000"/>
        <rFont val="Franklin Gothic Book"/>
        <family val="2"/>
      </rPr>
      <t xml:space="preserve">для отчетности ИПДО. </t>
    </r>
    <r>
      <rPr>
        <sz val="11"/>
        <color rgb="FF000000"/>
        <rFont val="Franklin Gothic Book"/>
        <family val="2"/>
      </rPr>
      <t>Если поток доходов не может быть разукрупнен по секторам, выберите «Другое».</t>
    </r>
  </si>
  <si>
    <r>
      <rPr>
        <i/>
        <sz val="11"/>
        <color theme="1"/>
        <rFont val="Franklin Gothic Book"/>
        <family val="2"/>
      </rPr>
      <t xml:space="preserve">4. В столбце </t>
    </r>
    <r>
      <rPr>
        <b/>
        <i/>
        <sz val="11"/>
        <color rgb="FF000000"/>
        <rFont val="Franklin Gothic Book"/>
        <family val="2"/>
      </rPr>
      <t>Размер доходов</t>
    </r>
    <r>
      <rPr>
        <i/>
        <sz val="11"/>
        <color rgb="FF000000"/>
        <rFont val="Franklin Gothic Book"/>
        <family val="2"/>
      </rPr>
      <t xml:space="preserve"> введите совокупное значение каждого потока доходов, раскрытого правительством, включая доходы, не подвергшиеся выверке.</t>
    </r>
  </si>
  <si>
    <t xml:space="preserve"> Помните: Не следует включать поступления, получаемые правительствами от компаний и выплачиваемые от имени их сотрудников (например, подоходный налог, взимаемый по мере поступления доходов, отчисления на социальное обеспечение сотрудников, налог на доход у источника выплаты), поскольку они не считаются платежами от компаний в адрес правительства.</t>
  </si>
  <si>
    <t>5. Если есть какие-либо платежи, которые указаны в Отчете ИПДО, но не могут быть отнесены к одной из категорий в системе GFS, перечислите их ниже в поле под названием «Дополнительная информация».</t>
  </si>
  <si>
    <t>Совокупные доходы правительства от добывающего сектора (на основе системы Системы государственной финансовой статистики (GFS))</t>
  </si>
  <si>
    <t>Классификация на основе Системы GFS</t>
  </si>
  <si>
    <t>Название потока доходов</t>
  </si>
  <si>
    <t>Государственный субъект</t>
  </si>
  <si>
    <t>Размер доходов</t>
  </si>
  <si>
    <t>&lt; Выберите орган &gt;</t>
  </si>
  <si>
    <t>Дополнительная информация</t>
  </si>
  <si>
    <t>Дополнительную информацию, которая не может быть включена в таблицу выше, укажите ниже в виде комментариев.</t>
  </si>
  <si>
    <t>Комментарий 1</t>
  </si>
  <si>
    <t>Вставьте комментарии здесь. Налог, взимаемый по мере поступления доходов, и налоги на доход у источника выплаты не оплачиваются от имени компаний и поэтому их не следует включать</t>
  </si>
  <si>
    <t>Комментарий 2</t>
  </si>
  <si>
    <t>При необходимости вставьте дополнительные строки. Например, приведенная ниже таблица содержит не включенные доходы</t>
  </si>
  <si>
    <t>Налог, взимаемый по мере поступления доходов</t>
  </si>
  <si>
    <t>Горная добыча</t>
  </si>
  <si>
    <t>Налог на доход у источника выплаты</t>
  </si>
  <si>
    <t>Итого</t>
  </si>
  <si>
    <t>Комментарий 3</t>
  </si>
  <si>
    <t>Вставьте комментарии здесь.</t>
  </si>
  <si>
    <t>Комментарий 4</t>
  </si>
  <si>
    <t>Комментарий 5</t>
  </si>
  <si>
    <t>Система GFS для Отчетности ИПДО</t>
  </si>
  <si>
    <r>
      <rPr>
        <i/>
        <u/>
        <sz val="11"/>
        <color rgb="FF188FBB"/>
        <rFont val="Franklin Gothic Book"/>
        <family val="2"/>
      </rPr>
      <t>Требование ИПДО 5.1.b</t>
    </r>
    <r>
      <rPr>
        <i/>
        <sz val="11"/>
        <color rgb="FF000000"/>
        <rFont val="Franklin Gothic Book"/>
        <family val="2"/>
      </rPr>
      <t>: Классификация доходов</t>
    </r>
  </si>
  <si>
    <t>Что такое GFS?</t>
  </si>
  <si>
    <t>GFS или Государственная финансовая статистика — это международная система для категоризации потоков доходов с целью обеспечения их сопоставимости между разными странами и периодами времени. См. полный пример системы ниже. Используемая ниже система была разработана МВФ и Международным Секретариатом ИПДО.
Буква E в кодах GFS означает, что эти коды используются исключительно для доходов от добывающих компаний. Цифры справа были разработаны специально для компаний добывающего сектора.</t>
  </si>
  <si>
    <r>
      <rPr>
        <i/>
        <u/>
        <sz val="11"/>
        <color rgb="FF000000"/>
        <rFont val="Franklin Gothic Book"/>
        <family val="2"/>
      </rPr>
      <t xml:space="preserve">или </t>
    </r>
    <r>
      <rPr>
        <b/>
        <u/>
        <sz val="11"/>
        <color rgb="FF188FBB"/>
        <rFont val="Franklin Gothic Book"/>
        <family val="2"/>
      </rPr>
      <t>https://www.imf.org/external/np/sta/gfsm/</t>
    </r>
  </si>
  <si>
    <t>Налог на прибыль от добывающих отраслей</t>
  </si>
  <si>
    <t>НДС</t>
  </si>
  <si>
    <t>Роялти на горную добычу</t>
  </si>
  <si>
    <t>Концессионные платежи</t>
  </si>
  <si>
    <t>Роялти на нефть/газ</t>
  </si>
  <si>
    <t>Плата за факельное сжигание газа</t>
  </si>
  <si>
    <t>Тип оплаты A</t>
  </si>
  <si>
    <t>Тип оплаты B</t>
  </si>
  <si>
    <t>Нефть и газ</t>
  </si>
  <si>
    <t>&lt; Название потока доходов &gt;</t>
  </si>
  <si>
    <t>&lt; Тип органа &gt;</t>
  </si>
  <si>
    <t>Часть 2 (Контрольный список)</t>
  </si>
  <si>
    <r>
      <t xml:space="preserve">Заполните ответы на </t>
    </r>
    <r>
      <rPr>
        <i/>
        <u/>
        <sz val="11"/>
        <color rgb="FF000000"/>
        <rFont val="Franklin Gothic Book"/>
        <family val="2"/>
      </rPr>
      <t>все вопросы, приведенные ниже</t>
    </r>
    <r>
      <rPr>
        <i/>
        <sz val="11"/>
        <color rgb="FF000000"/>
        <rFont val="Franklin Gothic Book"/>
        <family val="2"/>
      </rPr>
      <t xml:space="preserve">. </t>
    </r>
  </si>
  <si>
    <t>Описание</t>
  </si>
  <si>
    <t>Введите данные в этот столбец</t>
  </si>
  <si>
    <t>Источние / Комментарии</t>
  </si>
  <si>
    <t>Страна или территория</t>
  </si>
  <si>
    <t>Требование</t>
  </si>
  <si>
    <t>Включение</t>
  </si>
  <si>
    <t>Источник / единицы измерения</t>
  </si>
  <si>
    <t>Комментарии / примечания</t>
  </si>
  <si>
    <t>Список отчитывающихся проектов</t>
  </si>
  <si>
    <t>&lt;Выберите из меню&gt;</t>
  </si>
  <si>
    <r>
      <t>Требование ИПДО 4.1.d</t>
    </r>
    <r>
      <rPr>
        <b/>
        <i/>
        <sz val="11"/>
        <rFont val="Franklin Gothic Book"/>
        <family val="2"/>
      </rPr>
      <t>: Полное раскрытие доходов правительством</t>
    </r>
  </si>
  <si>
    <t>&lt;Выберите единицу измерения&gt;</t>
  </si>
  <si>
    <r>
      <rPr>
        <b/>
        <sz val="11"/>
        <color rgb="FF000000"/>
        <rFont val="Franklin Gothic Book"/>
        <family val="2"/>
      </rPr>
      <t xml:space="preserve">Часть 5 (Данные о компаниях) </t>
    </r>
    <r>
      <rPr>
        <sz val="11"/>
        <color rgb="FF000000"/>
        <rFont val="Franklin Gothic Book"/>
        <family val="2"/>
      </rPr>
      <t>содержит данные на уровне компаний и проектов по каждому потоку доходов.</t>
    </r>
    <r>
      <rPr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Компании и проекты доступны в раскрывающемся меню, так как данные вводятся на листе 3.</t>
    </r>
    <r>
      <rPr>
        <sz val="11"/>
        <color rgb="FF000000"/>
        <rFont val="Franklin Gothic Book"/>
        <family val="2"/>
      </rPr>
      <t xml:space="preserve"> </t>
    </r>
  </si>
  <si>
    <r>
      <rPr>
        <i/>
        <sz val="11"/>
        <color theme="1"/>
        <rFont val="Franklin Gothic Book"/>
        <family val="2"/>
      </rPr>
      <t>1.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Выберите название </t>
    </r>
    <r>
      <rPr>
        <b/>
        <i/>
        <sz val="11"/>
        <color theme="1"/>
        <rFont val="Franklin Gothic Book"/>
        <family val="2"/>
      </rPr>
      <t>компании</t>
    </r>
    <r>
      <rPr>
        <i/>
        <sz val="11"/>
        <color theme="1"/>
        <rFont val="Franklin Gothic Book"/>
        <family val="2"/>
      </rPr>
      <t xml:space="preserve"> из раскрывающегося меню</t>
    </r>
  </si>
  <si>
    <r>
      <rPr>
        <i/>
        <sz val="11"/>
        <color theme="1"/>
        <rFont val="Franklin Gothic Book"/>
        <family val="2"/>
      </rPr>
      <t>2.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Выберите </t>
    </r>
    <r>
      <rPr>
        <b/>
        <i/>
        <sz val="11"/>
        <color theme="1"/>
        <rFont val="Franklin Gothic Book"/>
        <family val="2"/>
      </rPr>
      <t>государственный субъект, занимающийся сбором платежей,</t>
    </r>
    <r>
      <rPr>
        <i/>
        <sz val="11"/>
        <color theme="1"/>
        <rFont val="Franklin Gothic Book"/>
        <family val="2"/>
      </rPr>
      <t xml:space="preserve"> и </t>
    </r>
    <r>
      <rPr>
        <b/>
        <i/>
        <sz val="11"/>
        <color theme="1"/>
        <rFont val="Franklin Gothic Book"/>
        <family val="2"/>
      </rPr>
      <t>название платежа</t>
    </r>
    <r>
      <rPr>
        <i/>
        <sz val="11"/>
        <color theme="1"/>
        <rFont val="Franklin Gothic Book"/>
        <family val="2"/>
      </rPr>
      <t xml:space="preserve"> из раскрывающегося меню</t>
    </r>
  </si>
  <si>
    <r>
      <t xml:space="preserve">3. Укажите, </t>
    </r>
    <r>
      <rPr>
        <b/>
        <i/>
        <sz val="11"/>
        <color theme="1"/>
        <rFont val="Franklin Gothic Book"/>
        <family val="2"/>
      </rPr>
      <t>взимается</t>
    </r>
    <r>
      <rPr>
        <i/>
        <sz val="11"/>
        <color theme="1"/>
        <rFont val="Franklin Gothic Book"/>
        <family val="2"/>
      </rPr>
      <t xml:space="preserve"> ли поток платежей (i) </t>
    </r>
    <r>
      <rPr>
        <b/>
        <i/>
        <sz val="11"/>
        <color theme="1"/>
        <rFont val="Franklin Gothic Book"/>
        <family val="2"/>
      </rPr>
      <t>на уровне проекта</t>
    </r>
    <r>
      <rPr>
        <i/>
        <sz val="11"/>
        <color theme="1"/>
        <rFont val="Franklin Gothic Book"/>
        <family val="2"/>
      </rPr>
      <t xml:space="preserve"> и (ii) </t>
    </r>
    <r>
      <rPr>
        <b/>
        <i/>
        <sz val="11"/>
        <color theme="1"/>
        <rFont val="Franklin Gothic Book"/>
        <family val="2"/>
      </rPr>
      <t>осуществляется ли отчетность по проектам</t>
    </r>
  </si>
  <si>
    <r>
      <rPr>
        <i/>
        <sz val="11"/>
        <color theme="1"/>
        <rFont val="Franklin Gothic Book"/>
        <family val="2"/>
      </rPr>
      <t>4.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Введите информацию о проекте:</t>
    </r>
    <r>
      <rPr>
        <i/>
        <sz val="11"/>
        <color theme="1"/>
        <rFont val="Franklin Gothic Book"/>
        <family val="2"/>
      </rPr>
      <t xml:space="preserve"> </t>
    </r>
    <r>
      <rPr>
        <b/>
        <i/>
        <sz val="11"/>
        <color theme="1"/>
        <rFont val="Franklin Gothic Book"/>
        <family val="2"/>
      </rPr>
      <t>название проекта</t>
    </r>
    <r>
      <rPr>
        <i/>
        <sz val="11"/>
        <color theme="1"/>
        <rFont val="Franklin Gothic Book"/>
        <family val="2"/>
      </rPr>
      <t xml:space="preserve"> и </t>
    </r>
    <r>
      <rPr>
        <b/>
        <i/>
        <sz val="11"/>
        <color theme="1"/>
        <rFont val="Franklin Gothic Book"/>
        <family val="2"/>
      </rPr>
      <t>валюта отчетности</t>
    </r>
  </si>
  <si>
    <r>
      <rPr>
        <i/>
        <sz val="11"/>
        <color theme="1"/>
        <rFont val="Franklin Gothic Book"/>
        <family val="2"/>
      </rPr>
      <t>5.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Введите </t>
    </r>
    <r>
      <rPr>
        <b/>
        <i/>
        <sz val="11"/>
        <color theme="1"/>
        <rFont val="Franklin Gothic Book"/>
        <family val="2"/>
      </rPr>
      <t>размер доходов</t>
    </r>
    <r>
      <rPr>
        <i/>
        <sz val="11"/>
        <color theme="1"/>
        <rFont val="Franklin Gothic Book"/>
        <family val="2"/>
      </rPr>
      <t>,</t>
    </r>
    <r>
      <rPr>
        <i/>
        <u/>
        <sz val="11"/>
        <color theme="1"/>
        <rFont val="Franklin Gothic Book"/>
        <family val="2"/>
      </rPr>
      <t xml:space="preserve"> раскрытый правительством,</t>
    </r>
    <r>
      <rPr>
        <i/>
        <sz val="11"/>
        <color theme="1"/>
        <rFont val="Franklin Gothic Book"/>
        <family val="2"/>
      </rPr>
      <t xml:space="preserve"> и </t>
    </r>
    <r>
      <rPr>
        <b/>
        <i/>
        <sz val="11"/>
        <color theme="1"/>
        <rFont val="Franklin Gothic Book"/>
        <family val="2"/>
      </rPr>
      <t>комментарии</t>
    </r>
    <r>
      <rPr>
        <i/>
        <sz val="11"/>
        <color theme="1"/>
        <rFont val="Franklin Gothic Book"/>
        <family val="2"/>
      </rPr>
      <t>, которые могут быть применимы</t>
    </r>
  </si>
  <si>
    <t>Соль (2501)</t>
  </si>
  <si>
    <t>Пирит Необожженный (2502)</t>
  </si>
  <si>
    <t>Сера Всех Видов (2503)</t>
  </si>
  <si>
    <t>Графит Природный (2504)</t>
  </si>
  <si>
    <t>Пески Природные (2505)</t>
  </si>
  <si>
    <t>Кварц  (2506)</t>
  </si>
  <si>
    <t>Каолин (2507)</t>
  </si>
  <si>
    <t>Глины Прочие  (2508)</t>
  </si>
  <si>
    <t>Мел (2509)</t>
  </si>
  <si>
    <t>Фосфаты Кальция Природные (2510)</t>
  </si>
  <si>
    <t>Сульфат Бария Природный  (2511)</t>
  </si>
  <si>
    <t>Земли Инфузорные Кремнистые  (2512)</t>
  </si>
  <si>
    <t>Пемза; Наждак;  (2513)</t>
  </si>
  <si>
    <t>Сланец (2514)</t>
  </si>
  <si>
    <t>Мрамор (2515)</t>
  </si>
  <si>
    <t>Гранит (2516)</t>
  </si>
  <si>
    <t>Галька, Гравий, Щебень (2517)</t>
  </si>
  <si>
    <t>Доломит (2518)</t>
  </si>
  <si>
    <t>Карбонат Магния Природный  (2519)</t>
  </si>
  <si>
    <t>Гипс;  (2520)</t>
  </si>
  <si>
    <t>Известняк;  (2521)</t>
  </si>
  <si>
    <t>Известь Негашеная (2522)</t>
  </si>
  <si>
    <t>Портландцемент (2523)</t>
  </si>
  <si>
    <t>Асбест (2524)</t>
  </si>
  <si>
    <t>Слюда (2525)</t>
  </si>
  <si>
    <t>Стеатит Природный (2526)</t>
  </si>
  <si>
    <t>Криолит (2527)</t>
  </si>
  <si>
    <t>Бораты Природные  (2528)</t>
  </si>
  <si>
    <t>Полевой Шпат; (2529)</t>
  </si>
  <si>
    <t>Вещества Минеральные, В Другом Месте Не Поименованные (2530)</t>
  </si>
  <si>
    <t>Железо (2601)</t>
  </si>
  <si>
    <t>Марганец (2602)</t>
  </si>
  <si>
    <t>Медь (2603)</t>
  </si>
  <si>
    <t>Никель (2604)</t>
  </si>
  <si>
    <t>Кобальт (2605)</t>
  </si>
  <si>
    <t>Алюминий (2606)</t>
  </si>
  <si>
    <t>Свинец (2607)</t>
  </si>
  <si>
    <t>Цинк (2608)</t>
  </si>
  <si>
    <t>Олово (2609)</t>
  </si>
  <si>
    <t>Хром (2610)</t>
  </si>
  <si>
    <t>Вольфрам (2611)</t>
  </si>
  <si>
    <t>Уран Или Торий (2612)</t>
  </si>
  <si>
    <t>Молибден (2613)</t>
  </si>
  <si>
    <t>Титан (2614)</t>
  </si>
  <si>
    <t>Драгоценные Металлы (2616)</t>
  </si>
  <si>
    <t>Прочие (2617)</t>
  </si>
  <si>
    <t>Шлак Гранулированный (2618)</t>
  </si>
  <si>
    <t>Шлак (2619)</t>
  </si>
  <si>
    <t>Шлак, Зола  (2620)</t>
  </si>
  <si>
    <t>Шлак И Зола Прочие (2621)</t>
  </si>
  <si>
    <t>Уголь  (2701)</t>
  </si>
  <si>
    <t>Лигнит (2702)</t>
  </si>
  <si>
    <t>Торф  (2703)</t>
  </si>
  <si>
    <t>Кокс И Полукокс (2704)</t>
  </si>
  <si>
    <t>Газ Каменноугольный (2705)</t>
  </si>
  <si>
    <t>Смолы Каменноугольные (2706)</t>
  </si>
  <si>
    <t>Масла И Другие Продукты От Перегонки Каменноугольной Смолы; (2707)</t>
  </si>
  <si>
    <t>Пек И Кокс Пековый (2708)</t>
  </si>
  <si>
    <t>Нефть Сырая (2709)</t>
  </si>
  <si>
    <t>Нефть И Нефтепродукты (2710)</t>
  </si>
  <si>
    <t>Природный Газ (2711)</t>
  </si>
  <si>
    <t>Парафин (2712)</t>
  </si>
  <si>
    <t>Кокс Нефтяной (2713)</t>
  </si>
  <si>
    <t>Битум И Асфальт (2714)</t>
  </si>
  <si>
    <t>Смеси Битумные (2715)</t>
  </si>
  <si>
    <t>Электроэнергия (2716)</t>
  </si>
  <si>
    <t>Алмазы  (7102)</t>
  </si>
  <si>
    <t>Серебро  (7106)</t>
  </si>
  <si>
    <t>Золото  (7108)</t>
  </si>
  <si>
    <t>Соль (2501), объем</t>
  </si>
  <si>
    <t>Пирит Необожженный (2502), объем</t>
  </si>
  <si>
    <t>Сера Всех Видов (2503), объем</t>
  </si>
  <si>
    <t>Графит Природный (2504), объем</t>
  </si>
  <si>
    <t>Пески Природные (2505), объем</t>
  </si>
  <si>
    <t>Кварц  (2506), объем</t>
  </si>
  <si>
    <t>Каолин (2507), объем</t>
  </si>
  <si>
    <t>Глины Прочие  (2508), объем</t>
  </si>
  <si>
    <t>Мел (2509), объем</t>
  </si>
  <si>
    <t>Фосфаты Кальция Природные (2510), объем</t>
  </si>
  <si>
    <t>Сульфат Бария Природный  (2511), объем</t>
  </si>
  <si>
    <t>Земли Инфузорные Кремнистые  (2512), объем</t>
  </si>
  <si>
    <t>Пемза; Наждак;  (2513), объем</t>
  </si>
  <si>
    <t>Сланец (2514), объем</t>
  </si>
  <si>
    <t>Мрамор (2515), объем</t>
  </si>
  <si>
    <t>Гранит (2516), объем</t>
  </si>
  <si>
    <t>Галька, Гравий, Щебень (2517), объем</t>
  </si>
  <si>
    <t>Доломит (2518), объем</t>
  </si>
  <si>
    <t>Карбонат Магния Природный  (2519), объем</t>
  </si>
  <si>
    <t>Гипс;  (2520), объем</t>
  </si>
  <si>
    <t>Известняк;  (2521), объем</t>
  </si>
  <si>
    <t>Известь Негашеная (2522), объем</t>
  </si>
  <si>
    <t>Портландцемент (2523), объем</t>
  </si>
  <si>
    <t>Асбест (2524), объем</t>
  </si>
  <si>
    <t>Слюда (2525), объем</t>
  </si>
  <si>
    <t>Стеатит Природный (2526), объем</t>
  </si>
  <si>
    <t>Криолит (2527), объем</t>
  </si>
  <si>
    <t>Бораты Природные  (2528), объем</t>
  </si>
  <si>
    <t>Полевой Шпат; (2529), объем</t>
  </si>
  <si>
    <t>Вещества Минеральные, В Другом Месте Не Поименованные (2530), объем</t>
  </si>
  <si>
    <t>Железо (2601), объем</t>
  </si>
  <si>
    <t>Марганец (2602), объем</t>
  </si>
  <si>
    <t>Никель (2604), объем</t>
  </si>
  <si>
    <t>Кобальт (2605), объем</t>
  </si>
  <si>
    <t>Алюминий (2606), объем</t>
  </si>
  <si>
    <t>Свинец (2607), объем</t>
  </si>
  <si>
    <t>Цинк (2608), объем</t>
  </si>
  <si>
    <t>Олово (2609), объем</t>
  </si>
  <si>
    <t>Хром (2610), объем</t>
  </si>
  <si>
    <t>Вольфрам (2611), объем</t>
  </si>
  <si>
    <t>Уран Или Торий (2612), объем</t>
  </si>
  <si>
    <t>Молибден (2613), объем</t>
  </si>
  <si>
    <t>Титан (2614), объем</t>
  </si>
  <si>
    <t>Драгоценные Металлы (2616), объем</t>
  </si>
  <si>
    <t>Прочие (2617), объем</t>
  </si>
  <si>
    <t>Шлак Гранулированный (2618), объем</t>
  </si>
  <si>
    <t>Шлак (2619), объем</t>
  </si>
  <si>
    <t>Шлак, Зола  (2620), объем</t>
  </si>
  <si>
    <t>Шлак И Зола Прочие (2621), объем</t>
  </si>
  <si>
    <t>Уголь  (2701), объем</t>
  </si>
  <si>
    <t>Лигнит (2702), объем</t>
  </si>
  <si>
    <t>Торф  (2703), объем</t>
  </si>
  <si>
    <t>Кокс И Полукокс (2704), объем</t>
  </si>
  <si>
    <t>Газ Каменноугольный (2705), объем</t>
  </si>
  <si>
    <t>Смолы Каменноугольные (2706), объем</t>
  </si>
  <si>
    <t>Масла И Другие Продукты От Перегонки Каменноугольной Смолы; (2707), объем</t>
  </si>
  <si>
    <t>Пек И Кокс Пековый (2708), объем</t>
  </si>
  <si>
    <t>Нефть Сырая (2709), объем</t>
  </si>
  <si>
    <t>Нефть И Нефтепродукты (2710), объем</t>
  </si>
  <si>
    <t>Природный Газ (2711), объем</t>
  </si>
  <si>
    <t>Парафин (2712), объем</t>
  </si>
  <si>
    <t>Кокс Нефтяной (2713), объем</t>
  </si>
  <si>
    <t>Битум И Асфальт (2714), объем</t>
  </si>
  <si>
    <t>Смеси Битумные (2715), объем</t>
  </si>
  <si>
    <t>Электроэнергия (2716), объем</t>
  </si>
  <si>
    <t>Алмазы  (7102), объем</t>
  </si>
  <si>
    <t>Серебро  (7106), объем</t>
  </si>
  <si>
    <t>Золото  (7108), объем</t>
  </si>
  <si>
    <t>Компания</t>
  </si>
  <si>
    <t>Взимается на уровне проекта (Да/Нет)</t>
  </si>
  <si>
    <t>Отчетность осуществляется по проектам (Да/Нет)</t>
  </si>
  <si>
    <t>Название проекта</t>
  </si>
  <si>
    <t>Валюта отчетности</t>
  </si>
  <si>
    <t>Оплата осуществляется в натуральной форме (Да/Нет)</t>
  </si>
  <si>
    <t>Объем оплаты в натуральной форме (если применимо)</t>
  </si>
  <si>
    <t>Единица измерения (если применимо)</t>
  </si>
  <si>
    <t>Комментарии</t>
  </si>
  <si>
    <r>
      <t>Требование ИПДО 4.1.c</t>
    </r>
    <r>
      <rPr>
        <b/>
        <i/>
        <sz val="11"/>
        <rFont val="Franklin Gothic Book"/>
        <family val="2"/>
      </rPr>
      <t>: Платежи от компаний</t>
    </r>
    <r>
      <rPr>
        <b/>
        <i/>
        <u/>
        <sz val="11"/>
        <color theme="10"/>
        <rFont val="Franklin Gothic Book"/>
        <family val="2"/>
      </rPr>
      <t>;  Требование ИПДО 4.7</t>
    </r>
    <r>
      <rPr>
        <b/>
        <i/>
        <sz val="11"/>
        <rFont val="Franklin Gothic Book"/>
        <family val="2"/>
      </rPr>
      <t>: Отчетность на уровне проектов</t>
    </r>
  </si>
  <si>
    <t>Доходы правительства по компаниям и проектам</t>
  </si>
  <si>
    <r>
      <t xml:space="preserve">4. Данные будут использоваться для заполнения глобального репозитория данных ИПДО, доступного на международном веб-сайте ИПДО: </t>
    </r>
    <r>
      <rPr>
        <u/>
        <sz val="11"/>
        <color rgb="FF0070C0"/>
        <rFont val="Franklin Gothic Book"/>
        <family val="2"/>
      </rPr>
      <t>https://eiti.org/ru/data</t>
    </r>
    <r>
      <rPr>
        <sz val="11"/>
        <rFont val="Franklin Gothic Book"/>
        <family val="2"/>
      </rPr>
      <t xml:space="preserve">. Вы получите обратно файл, который будет пригоден для публикации там, где вы предпочтете. </t>
    </r>
  </si>
  <si>
    <r>
      <rPr>
        <i/>
        <sz val="11"/>
        <rFont val="Franklin Gothic Book"/>
        <family val="2"/>
      </rPr>
      <t>Для получения дополнительных инструкций перейдите по ссылке</t>
    </r>
    <r>
      <rPr>
        <sz val="11"/>
        <rFont val="Franklin Gothic Book"/>
        <family val="2"/>
      </rPr>
      <t xml:space="preserve"> </t>
    </r>
    <r>
      <rPr>
        <sz val="11"/>
        <color rgb="FF0070C0"/>
        <rFont val="Franklin Gothic Book"/>
        <family val="2"/>
      </rPr>
      <t>https://eiti.org/ru/document/eiti-summary-data-template</t>
    </r>
  </si>
  <si>
    <t>Ст.м3</t>
  </si>
  <si>
    <t>Итого USD</t>
  </si>
  <si>
    <t>XXX</t>
  </si>
  <si>
    <t>Тип компании</t>
  </si>
  <si>
    <t>&lt; Тип компании &gt;</t>
  </si>
  <si>
    <t>ниобий, ванадий, цирконий (2615)</t>
  </si>
  <si>
    <t>ниобий, ванадий, цирконий (2615), объем</t>
  </si>
  <si>
    <t>7202</t>
  </si>
  <si>
    <t>Ферросплавы (7202)</t>
  </si>
  <si>
    <t>Ферросплавы (7202), 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</si>
</sst>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0.0\ %"/>
    <numFmt numFmtId="168" formatCode="_ * #,##0_ ;_ * \-#,##0_ ;_ * &quot;-&quot;??_ ;_ @_ "/>
  </numFmts>
  <fonts count="70" x14ac:knownFonts="1">
    <font>
      <sz val="10.5"/>
      <color theme="1"/>
      <name val="Calibri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b/>
      <sz val="12"/>
      <color rgb="FF000000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sz val="10.5"/>
      <color theme="1"/>
      <name val="Franklin Gothic Book"/>
      <family val="2"/>
    </font>
    <font>
      <b/>
      <i/>
      <u/>
      <sz val="16"/>
      <color theme="1"/>
      <name val="Franklin Gothic Book"/>
      <family val="2"/>
    </font>
    <font>
      <sz val="11"/>
      <color rgb="FF000000"/>
      <name val="Franklin Gothic Book"/>
      <family val="2"/>
    </font>
    <font>
      <b/>
      <sz val="14"/>
      <color rgb="FF000000"/>
      <name val="Franklin Gothic Book"/>
      <family val="2"/>
    </font>
    <font>
      <b/>
      <sz val="18"/>
      <color theme="1"/>
      <name val="Franklin Gothic Book"/>
      <family val="2"/>
    </font>
    <font>
      <b/>
      <sz val="16"/>
      <color theme="1"/>
      <name val="Franklin Gothic Book"/>
      <family val="2"/>
    </font>
    <font>
      <b/>
      <u/>
      <sz val="11"/>
      <color theme="10"/>
      <name val="Franklin Gothic Book"/>
      <family val="2"/>
    </font>
    <font>
      <b/>
      <sz val="11"/>
      <name val="Franklin Gothic Book"/>
      <family val="2"/>
    </font>
    <font>
      <b/>
      <u/>
      <sz val="11"/>
      <name val="Franklin Gothic Book"/>
      <family val="2"/>
    </font>
    <font>
      <b/>
      <u/>
      <sz val="11"/>
      <color rgb="FF165B89"/>
      <name val="Franklin Gothic Book"/>
      <family val="2"/>
    </font>
    <font>
      <b/>
      <u/>
      <sz val="11"/>
      <color rgb="FF188FBB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sz val="11"/>
      <color rgb="FF000000"/>
      <name val="Franklin Gothic Book"/>
      <family val="2"/>
    </font>
    <font>
      <i/>
      <sz val="11"/>
      <name val="Franklin Gothic Book"/>
      <family val="2"/>
    </font>
    <font>
      <sz val="11"/>
      <name val="Franklin Gothic Book"/>
      <family val="2"/>
    </font>
    <font>
      <u/>
      <sz val="11"/>
      <color theme="10"/>
      <name val="Franklin Gothic Book"/>
      <family val="2"/>
    </font>
    <font>
      <b/>
      <u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i/>
      <u/>
      <sz val="11"/>
      <color theme="1"/>
      <name val="Franklin Gothic Book"/>
      <family val="2"/>
    </font>
    <font>
      <b/>
      <sz val="11"/>
      <color rgb="FF165B89"/>
      <name val="Franklin Gothic Book"/>
      <family val="2"/>
    </font>
    <font>
      <b/>
      <sz val="11"/>
      <color rgb="FF000000"/>
      <name val="Wingdings"/>
      <charset val="2"/>
    </font>
    <font>
      <i/>
      <u/>
      <sz val="11"/>
      <color rgb="FF0076AF"/>
      <name val="Franklin Gothic Book"/>
      <family val="2"/>
    </font>
    <font>
      <i/>
      <sz val="11"/>
      <color theme="10"/>
      <name val="Franklin Gothic Book"/>
      <family val="2"/>
    </font>
    <font>
      <b/>
      <i/>
      <sz val="11"/>
      <color rgb="FF000000"/>
      <name val="Franklin Gothic Book"/>
      <family val="2"/>
    </font>
    <font>
      <i/>
      <u/>
      <sz val="10.5"/>
      <color theme="10"/>
      <name val="Calibri"/>
      <family val="2"/>
    </font>
    <font>
      <b/>
      <i/>
      <sz val="11"/>
      <name val="Franklin Gothic Book"/>
      <family val="2"/>
    </font>
    <font>
      <i/>
      <u/>
      <sz val="11"/>
      <color theme="10"/>
      <name val="Franklin Gothic Book"/>
      <family val="2"/>
    </font>
    <font>
      <i/>
      <u/>
      <sz val="11"/>
      <color rgb="FF000000"/>
      <name val="Franklin Gothic Book"/>
      <family val="2"/>
    </font>
    <font>
      <i/>
      <sz val="11"/>
      <color rgb="FF0076AF"/>
      <name val="Franklin Gothic Book"/>
      <family val="2"/>
    </font>
    <font>
      <b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i/>
      <sz val="11"/>
      <color rgb="FF7F7F7F"/>
      <name val="Franklin Gothic Book"/>
      <family val="2"/>
    </font>
    <font>
      <b/>
      <i/>
      <u/>
      <sz val="18"/>
      <color theme="1"/>
      <name val="Franklin Gothic Book"/>
      <family val="2"/>
    </font>
    <font>
      <sz val="18"/>
      <color theme="1"/>
      <name val="Franklin Gothic Book"/>
      <family val="2"/>
    </font>
    <font>
      <b/>
      <i/>
      <u/>
      <sz val="11"/>
      <color theme="10"/>
      <name val="Franklin Gothic Book"/>
      <family val="2"/>
    </font>
    <font>
      <i/>
      <u/>
      <sz val="11"/>
      <color rgb="FF00B0F0"/>
      <name val="Franklin Gothic Book"/>
      <family val="2"/>
    </font>
    <font>
      <i/>
      <u/>
      <sz val="11"/>
      <color rgb="FF0070C0"/>
      <name val="Franklin Gothic Book"/>
      <family val="2"/>
    </font>
    <font>
      <i/>
      <sz val="11"/>
      <color rgb="FF0070C0"/>
      <name val="Franklin Gothic Book"/>
      <family val="2"/>
    </font>
    <font>
      <b/>
      <i/>
      <u/>
      <sz val="14"/>
      <color rgb="FF000000"/>
      <name val="Franklin Gothic Book"/>
      <family val="2"/>
    </font>
    <font>
      <i/>
      <u/>
      <sz val="14"/>
      <color theme="1"/>
      <name val="Franklin Gothic Book"/>
      <family val="2"/>
    </font>
    <font>
      <b/>
      <i/>
      <u/>
      <sz val="14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b/>
      <i/>
      <u/>
      <sz val="11"/>
      <color rgb="FF000000"/>
      <name val="Franklin Gothic Book"/>
      <family val="2"/>
    </font>
    <font>
      <i/>
      <u/>
      <sz val="11"/>
      <color rgb="FF188FBB"/>
      <name val="Franklin Gothic Book"/>
      <family val="2"/>
    </font>
    <font>
      <sz val="11"/>
      <color rgb="FF0070C0"/>
      <name val="Franklin Gothic Book"/>
      <family val="2"/>
    </font>
    <font>
      <u/>
      <sz val="11"/>
      <color rgb="FF0070C0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rgb="FF165B89"/>
        <bgColor theme="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rgb="FF1BC2EE"/>
      </top>
      <bottom/>
      <diagonal/>
    </border>
    <border>
      <left/>
      <right/>
      <top/>
      <bottom style="medium">
        <color rgb="FF1BC2EE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27">
    <xf numFmtId="0" fontId="0" fillId="0" borderId="0" xfId="0"/>
    <xf numFmtId="0" fontId="6" fillId="0" borderId="0" xfId="0" applyFont="1" applyAlignment="1"/>
    <xf numFmtId="0" fontId="0" fillId="0" borderId="0" xfId="0" applyAlignment="1"/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49" fontId="10" fillId="0" borderId="0" xfId="0" applyNumberFormat="1" applyFont="1" applyAlignment="1">
      <alignment horizontal="left"/>
    </xf>
    <xf numFmtId="49" fontId="0" fillId="0" borderId="0" xfId="0" applyNumberFormat="1"/>
    <xf numFmtId="0" fontId="0" fillId="0" borderId="0" xfId="0" applyNumberFormat="1" applyAlignment="1"/>
    <xf numFmtId="0" fontId="12" fillId="0" borderId="0" xfId="0" quotePrefix="1" applyFont="1" applyAlignment="1"/>
    <xf numFmtId="0" fontId="0" fillId="0" borderId="0" xfId="0" applyFont="1" applyAlignment="1"/>
    <xf numFmtId="0" fontId="13" fillId="0" borderId="0" xfId="3" applyFont="1" applyFill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22" fillId="0" borderId="0" xfId="0" applyFont="1"/>
    <xf numFmtId="0" fontId="19" fillId="0" borderId="0" xfId="3" applyFont="1" applyFill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4" xfId="3" applyFont="1" applyFill="1" applyBorder="1" applyAlignment="1">
      <alignment vertical="center"/>
    </xf>
    <xf numFmtId="0" fontId="24" fillId="0" borderId="0" xfId="0" applyFont="1"/>
    <xf numFmtId="0" fontId="16" fillId="0" borderId="0" xfId="3" applyFont="1" applyFill="1" applyBorder="1" applyAlignment="1">
      <alignment vertical="center"/>
    </xf>
    <xf numFmtId="0" fontId="22" fillId="0" borderId="0" xfId="0" applyFont="1" applyAlignment="1"/>
    <xf numFmtId="0" fontId="33" fillId="0" borderId="0" xfId="3" applyFont="1" applyFill="1" applyAlignment="1">
      <alignment horizontal="left" vertical="center"/>
    </xf>
    <xf numFmtId="0" fontId="3" fillId="0" borderId="0" xfId="0" applyFont="1"/>
    <xf numFmtId="0" fontId="33" fillId="0" borderId="0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right" vertical="center"/>
    </xf>
    <xf numFmtId="0" fontId="33" fillId="5" borderId="0" xfId="3" applyFont="1" applyFill="1" applyAlignment="1">
      <alignment horizontal="left" vertical="center"/>
    </xf>
    <xf numFmtId="0" fontId="33" fillId="5" borderId="0" xfId="3" applyFont="1" applyFill="1" applyBorder="1" applyAlignment="1">
      <alignment horizontal="left" vertical="center"/>
    </xf>
    <xf numFmtId="0" fontId="24" fillId="5" borderId="0" xfId="3" applyFont="1" applyFill="1" applyBorder="1" applyAlignment="1">
      <alignment vertical="center"/>
    </xf>
    <xf numFmtId="0" fontId="38" fillId="5" borderId="0" xfId="2" applyFont="1" applyFill="1" applyBorder="1" applyAlignment="1"/>
    <xf numFmtId="0" fontId="30" fillId="4" borderId="35" xfId="3" applyFont="1" applyFill="1" applyBorder="1" applyAlignment="1">
      <alignment horizontal="left" vertical="center"/>
    </xf>
    <xf numFmtId="0" fontId="39" fillId="5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38" fillId="0" borderId="0" xfId="4" applyFont="1" applyFill="1" applyBorder="1" applyAlignment="1"/>
    <xf numFmtId="0" fontId="41" fillId="0" borderId="0" xfId="3" applyFont="1" applyFill="1" applyBorder="1" applyAlignment="1">
      <alignment vertical="center" wrapText="1"/>
    </xf>
    <xf numFmtId="0" fontId="35" fillId="0" borderId="40" xfId="3" applyFont="1" applyFill="1" applyBorder="1" applyAlignment="1">
      <alignment horizontal="left" vertical="center"/>
    </xf>
    <xf numFmtId="0" fontId="41" fillId="0" borderId="40" xfId="3" applyFont="1" applyFill="1" applyBorder="1" applyAlignment="1">
      <alignment horizontal="left" vertical="center"/>
    </xf>
    <xf numFmtId="0" fontId="34" fillId="0" borderId="40" xfId="3" applyFont="1" applyFill="1" applyBorder="1" applyAlignment="1">
      <alignment vertical="center"/>
    </xf>
    <xf numFmtId="0" fontId="41" fillId="0" borderId="0" xfId="3" applyFont="1" applyFill="1" applyBorder="1" applyAlignment="1">
      <alignment horizontal="left" vertical="center"/>
    </xf>
    <xf numFmtId="0" fontId="35" fillId="0" borderId="0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left" vertical="center"/>
    </xf>
    <xf numFmtId="0" fontId="41" fillId="0" borderId="0" xfId="3" applyFont="1" applyFill="1" applyAlignment="1">
      <alignment horizontal="left" vertical="center"/>
    </xf>
    <xf numFmtId="0" fontId="33" fillId="0" borderId="0" xfId="0" applyFont="1"/>
    <xf numFmtId="0" fontId="34" fillId="6" borderId="0" xfId="3" applyFont="1" applyFill="1" applyBorder="1" applyAlignment="1">
      <alignment horizontal="left" vertical="center"/>
    </xf>
    <xf numFmtId="0" fontId="24" fillId="6" borderId="0" xfId="3" applyFont="1" applyFill="1" applyBorder="1" applyAlignment="1">
      <alignment horizontal="left" vertical="center"/>
    </xf>
    <xf numFmtId="0" fontId="33" fillId="6" borderId="0" xfId="3" applyFont="1" applyFill="1" applyBorder="1" applyAlignment="1">
      <alignment horizontal="left" vertical="center"/>
    </xf>
    <xf numFmtId="0" fontId="33" fillId="6" borderId="0" xfId="3" applyFont="1" applyFill="1" applyBorder="1" applyAlignment="1">
      <alignment vertical="center"/>
    </xf>
    <xf numFmtId="0" fontId="36" fillId="6" borderId="0" xfId="3" applyFont="1" applyFill="1" applyBorder="1" applyAlignment="1">
      <alignment vertical="center"/>
    </xf>
    <xf numFmtId="0" fontId="34" fillId="6" borderId="0" xfId="3" applyFont="1" applyFill="1" applyBorder="1" applyAlignment="1">
      <alignment vertical="center"/>
    </xf>
    <xf numFmtId="0" fontId="37" fillId="6" borderId="0" xfId="3" applyFont="1" applyFill="1" applyBorder="1" applyAlignment="1">
      <alignment horizontal="left" vertical="center"/>
    </xf>
    <xf numFmtId="0" fontId="34" fillId="6" borderId="0" xfId="3" applyFont="1" applyFill="1" applyBorder="1" applyAlignment="1">
      <alignment horizontal="left" vertical="center" wrapText="1" indent="2"/>
    </xf>
    <xf numFmtId="0" fontId="29" fillId="6" borderId="0" xfId="3" applyFont="1" applyFill="1" applyBorder="1" applyAlignment="1">
      <alignment vertical="center"/>
    </xf>
    <xf numFmtId="0" fontId="34" fillId="6" borderId="0" xfId="3" applyFont="1" applyFill="1" applyBorder="1" applyAlignment="1">
      <alignment vertical="center" wrapText="1"/>
    </xf>
    <xf numFmtId="0" fontId="37" fillId="6" borderId="0" xfId="3" applyFont="1" applyFill="1" applyBorder="1" applyAlignment="1">
      <alignment vertical="center"/>
    </xf>
    <xf numFmtId="0" fontId="24" fillId="6" borderId="0" xfId="3" applyFont="1" applyFill="1" applyBorder="1" applyAlignment="1">
      <alignment vertical="center"/>
    </xf>
    <xf numFmtId="0" fontId="30" fillId="6" borderId="0" xfId="3" applyFont="1" applyFill="1" applyBorder="1" applyAlignment="1">
      <alignment vertical="center"/>
    </xf>
    <xf numFmtId="0" fontId="35" fillId="6" borderId="0" xfId="3" applyFont="1" applyFill="1" applyBorder="1" applyAlignment="1">
      <alignment vertical="center"/>
    </xf>
    <xf numFmtId="0" fontId="37" fillId="6" borderId="0" xfId="3" applyFont="1" applyFill="1" applyBorder="1" applyAlignment="1">
      <alignment horizontal="left" vertical="center" indent="2"/>
    </xf>
    <xf numFmtId="0" fontId="39" fillId="7" borderId="35" xfId="3" applyFont="1" applyFill="1" applyBorder="1" applyAlignment="1">
      <alignment horizontal="left" vertical="center"/>
    </xf>
    <xf numFmtId="0" fontId="38" fillId="6" borderId="0" xfId="4" applyFont="1" applyFill="1" applyBorder="1" applyAlignment="1"/>
    <xf numFmtId="0" fontId="40" fillId="6" borderId="24" xfId="3" applyFont="1" applyFill="1" applyBorder="1" applyAlignment="1">
      <alignment vertical="center" wrapText="1"/>
    </xf>
    <xf numFmtId="0" fontId="41" fillId="6" borderId="25" xfId="3" applyFont="1" applyFill="1" applyBorder="1" applyAlignment="1">
      <alignment vertical="center" wrapText="1"/>
    </xf>
    <xf numFmtId="0" fontId="42" fillId="6" borderId="26" xfId="3" applyFont="1" applyFill="1" applyBorder="1" applyAlignment="1">
      <alignment vertical="center" wrapText="1"/>
    </xf>
    <xf numFmtId="0" fontId="40" fillId="6" borderId="27" xfId="3" applyFont="1" applyFill="1" applyBorder="1" applyAlignment="1">
      <alignment vertical="center" wrapText="1"/>
    </xf>
    <xf numFmtId="0" fontId="41" fillId="6" borderId="1" xfId="3" applyFont="1" applyFill="1" applyBorder="1" applyAlignment="1">
      <alignment vertical="center" wrapText="1"/>
    </xf>
    <xf numFmtId="0" fontId="41" fillId="6" borderId="28" xfId="3" applyFont="1" applyFill="1" applyBorder="1" applyAlignment="1">
      <alignment vertical="center" wrapText="1"/>
    </xf>
    <xf numFmtId="0" fontId="41" fillId="6" borderId="31" xfId="3" applyFont="1" applyFill="1" applyBorder="1" applyAlignment="1">
      <alignment vertical="center" wrapText="1"/>
    </xf>
    <xf numFmtId="0" fontId="41" fillId="6" borderId="0" xfId="3" applyFont="1" applyFill="1" applyBorder="1" applyAlignment="1">
      <alignment vertical="center" wrapText="1"/>
    </xf>
    <xf numFmtId="0" fontId="41" fillId="6" borderId="32" xfId="3" applyFont="1" applyFill="1" applyBorder="1" applyAlignment="1">
      <alignment vertical="center" wrapText="1"/>
    </xf>
    <xf numFmtId="0" fontId="42" fillId="6" borderId="31" xfId="3" applyFont="1" applyFill="1" applyBorder="1" applyAlignment="1">
      <alignment vertical="center" wrapText="1"/>
    </xf>
    <xf numFmtId="0" fontId="42" fillId="6" borderId="29" xfId="3" applyFont="1" applyFill="1" applyBorder="1" applyAlignment="1">
      <alignment vertical="center" wrapText="1"/>
    </xf>
    <xf numFmtId="0" fontId="41" fillId="6" borderId="21" xfId="3" applyFont="1" applyFill="1" applyBorder="1" applyAlignment="1">
      <alignment vertical="center" wrapText="1"/>
    </xf>
    <xf numFmtId="0" fontId="41" fillId="6" borderId="30" xfId="3" applyFont="1" applyFill="1" applyBorder="1" applyAlignment="1">
      <alignment vertical="center" wrapText="1"/>
    </xf>
    <xf numFmtId="0" fontId="39" fillId="0" borderId="0" xfId="3" applyFont="1" applyFill="1" applyBorder="1" applyAlignment="1">
      <alignment horizontal="left" vertical="center"/>
    </xf>
    <xf numFmtId="0" fontId="35" fillId="0" borderId="9" xfId="3" applyFont="1" applyFill="1" applyBorder="1" applyAlignment="1" applyProtection="1">
      <alignment vertical="center"/>
      <protection locked="0"/>
    </xf>
    <xf numFmtId="0" fontId="33" fillId="0" borderId="2" xfId="3" applyFont="1" applyFill="1" applyBorder="1" applyAlignment="1">
      <alignment horizontal="left" vertical="center"/>
    </xf>
    <xf numFmtId="0" fontId="34" fillId="0" borderId="2" xfId="3" applyFont="1" applyFill="1" applyBorder="1" applyAlignment="1">
      <alignment horizontal="left" vertical="center"/>
    </xf>
    <xf numFmtId="0" fontId="34" fillId="0" borderId="4" xfId="3" applyFont="1" applyFill="1" applyBorder="1" applyAlignment="1" applyProtection="1">
      <alignment horizontal="left" vertical="center" indent="2"/>
      <protection locked="0"/>
    </xf>
    <xf numFmtId="0" fontId="41" fillId="4" borderId="6" xfId="3" applyFont="1" applyFill="1" applyBorder="1" applyAlignment="1">
      <alignment horizontal="left" vertical="center"/>
    </xf>
    <xf numFmtId="0" fontId="24" fillId="0" borderId="4" xfId="3" applyFont="1" applyFill="1" applyBorder="1" applyAlignment="1" applyProtection="1">
      <alignment horizontal="left" vertical="center" indent="2"/>
      <protection locked="0"/>
    </xf>
    <xf numFmtId="0" fontId="34" fillId="0" borderId="5" xfId="3" applyFont="1" applyFill="1" applyBorder="1" applyAlignment="1">
      <alignment vertical="center"/>
    </xf>
    <xf numFmtId="0" fontId="41" fillId="0" borderId="2" xfId="3" applyFont="1" applyFill="1" applyBorder="1" applyAlignment="1">
      <alignment horizontal="left" vertical="center"/>
    </xf>
    <xf numFmtId="0" fontId="34" fillId="0" borderId="10" xfId="3" applyFont="1" applyFill="1" applyBorder="1" applyAlignment="1">
      <alignment vertical="center"/>
    </xf>
    <xf numFmtId="0" fontId="41" fillId="4" borderId="11" xfId="3" applyFont="1" applyFill="1" applyBorder="1" applyAlignment="1">
      <alignment horizontal="left" vertical="center"/>
    </xf>
    <xf numFmtId="0" fontId="34" fillId="0" borderId="9" xfId="3" applyFont="1" applyFill="1" applyBorder="1" applyAlignment="1" applyProtection="1">
      <alignment horizontal="left" vertical="center" indent="2"/>
      <protection locked="0"/>
    </xf>
    <xf numFmtId="0" fontId="33" fillId="2" borderId="16" xfId="3" applyFont="1" applyFill="1" applyBorder="1" applyAlignment="1">
      <alignment horizontal="left" vertical="center"/>
    </xf>
    <xf numFmtId="0" fontId="34" fillId="0" borderId="4" xfId="3" applyFont="1" applyFill="1" applyBorder="1" applyAlignment="1" applyProtection="1">
      <alignment horizontal="left" vertical="center" wrapText="1" indent="2"/>
      <protection locked="0"/>
    </xf>
    <xf numFmtId="0" fontId="34" fillId="0" borderId="12" xfId="3" applyFont="1" applyFill="1" applyBorder="1" applyAlignment="1" applyProtection="1">
      <alignment horizontal="left" vertical="center" wrapText="1" indent="2"/>
      <protection locked="0"/>
    </xf>
    <xf numFmtId="0" fontId="41" fillId="0" borderId="1" xfId="3" applyFont="1" applyFill="1" applyBorder="1" applyAlignment="1">
      <alignment horizontal="left" vertical="center"/>
    </xf>
    <xf numFmtId="0" fontId="41" fillId="4" borderId="1" xfId="3" applyFont="1" applyFill="1" applyBorder="1" applyAlignment="1">
      <alignment horizontal="left" vertical="center"/>
    </xf>
    <xf numFmtId="0" fontId="41" fillId="4" borderId="0" xfId="3" applyFont="1" applyFill="1" applyBorder="1" applyAlignment="1">
      <alignment horizontal="left" vertical="center"/>
    </xf>
    <xf numFmtId="0" fontId="41" fillId="0" borderId="12" xfId="3" applyFont="1" applyFill="1" applyBorder="1" applyAlignment="1">
      <alignment horizontal="left" vertical="center"/>
    </xf>
    <xf numFmtId="0" fontId="41" fillId="4" borderId="13" xfId="3" applyFont="1" applyFill="1" applyBorder="1" applyAlignment="1">
      <alignment horizontal="left" vertical="center"/>
    </xf>
    <xf numFmtId="0" fontId="41" fillId="0" borderId="11" xfId="3" applyFont="1" applyFill="1" applyBorder="1" applyAlignment="1">
      <alignment horizontal="left" vertical="center"/>
    </xf>
    <xf numFmtId="0" fontId="45" fillId="4" borderId="2" xfId="3" applyFont="1" applyFill="1" applyBorder="1" applyAlignment="1">
      <alignment vertical="center"/>
    </xf>
    <xf numFmtId="0" fontId="33" fillId="0" borderId="23" xfId="3" applyFont="1" applyFill="1" applyBorder="1" applyAlignment="1">
      <alignment horizontal="left" vertical="center"/>
    </xf>
    <xf numFmtId="0" fontId="33" fillId="0" borderId="16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indent="1"/>
    </xf>
    <xf numFmtId="0" fontId="45" fillId="4" borderId="36" xfId="3" applyFont="1" applyFill="1" applyBorder="1" applyAlignment="1">
      <alignment vertical="center"/>
    </xf>
    <xf numFmtId="0" fontId="34" fillId="0" borderId="2" xfId="3" applyFont="1" applyFill="1" applyBorder="1" applyAlignment="1">
      <alignment horizontal="left" vertical="center" indent="1"/>
    </xf>
    <xf numFmtId="0" fontId="45" fillId="4" borderId="0" xfId="3" applyFont="1" applyFill="1" applyBorder="1" applyAlignment="1">
      <alignment vertical="center"/>
    </xf>
    <xf numFmtId="0" fontId="34" fillId="0" borderId="4" xfId="3" applyFont="1" applyFill="1" applyBorder="1" applyAlignment="1" applyProtection="1">
      <alignment horizontal="left" vertical="center" indent="4"/>
      <protection locked="0"/>
    </xf>
    <xf numFmtId="0" fontId="34" fillId="0" borderId="4" xfId="3" applyFont="1" applyFill="1" applyBorder="1" applyAlignment="1" applyProtection="1">
      <alignment horizontal="left" vertical="center" indent="6"/>
      <protection locked="0"/>
    </xf>
    <xf numFmtId="0" fontId="41" fillId="0" borderId="39" xfId="3" applyFont="1" applyFill="1" applyBorder="1" applyAlignment="1">
      <alignment horizontal="left" vertical="center"/>
    </xf>
    <xf numFmtId="0" fontId="41" fillId="4" borderId="21" xfId="3" applyFont="1" applyFill="1" applyBorder="1" applyAlignment="1">
      <alignment horizontal="left" vertical="center"/>
    </xf>
    <xf numFmtId="0" fontId="46" fillId="0" borderId="1" xfId="2" applyFont="1" applyFill="1" applyBorder="1" applyAlignment="1" applyProtection="1">
      <alignment horizontal="left" vertical="center" indent="2"/>
      <protection locked="0"/>
    </xf>
    <xf numFmtId="0" fontId="34" fillId="0" borderId="0" xfId="3" applyFont="1" applyFill="1" applyBorder="1" applyAlignment="1" applyProtection="1">
      <alignment horizontal="left" vertical="center" indent="4"/>
      <protection locked="0"/>
    </xf>
    <xf numFmtId="10" fontId="34" fillId="0" borderId="5" xfId="3" applyNumberFormat="1" applyFont="1" applyFill="1" applyBorder="1" applyAlignment="1">
      <alignment horizontal="left" vertical="center"/>
    </xf>
    <xf numFmtId="0" fontId="41" fillId="0" borderId="6" xfId="3" applyFont="1" applyFill="1" applyBorder="1" applyAlignment="1">
      <alignment horizontal="left" vertical="center"/>
    </xf>
    <xf numFmtId="0" fontId="35" fillId="0" borderId="23" xfId="3" applyFont="1" applyFill="1" applyBorder="1" applyAlignment="1" applyProtection="1">
      <alignment vertical="center"/>
      <protection locked="0"/>
    </xf>
    <xf numFmtId="0" fontId="40" fillId="0" borderId="16" xfId="3" applyFont="1" applyFill="1" applyBorder="1" applyAlignment="1">
      <alignment horizontal="left" vertical="center"/>
    </xf>
    <xf numFmtId="0" fontId="47" fillId="0" borderId="16" xfId="3" applyFont="1" applyFill="1" applyBorder="1" applyAlignment="1">
      <alignment vertical="center"/>
    </xf>
    <xf numFmtId="0" fontId="34" fillId="0" borderId="9" xfId="3" applyFont="1" applyFill="1" applyBorder="1" applyAlignment="1" applyProtection="1">
      <alignment vertical="center"/>
      <protection locked="0"/>
    </xf>
    <xf numFmtId="0" fontId="34" fillId="7" borderId="5" xfId="3" applyFont="1" applyFill="1" applyBorder="1" applyAlignment="1">
      <alignment vertical="center"/>
    </xf>
    <xf numFmtId="166" fontId="34" fillId="7" borderId="5" xfId="3" applyNumberFormat="1" applyFont="1" applyFill="1" applyBorder="1" applyAlignment="1">
      <alignment vertical="center"/>
    </xf>
    <xf numFmtId="0" fontId="34" fillId="7" borderId="0" xfId="3" applyFont="1" applyFill="1" applyBorder="1" applyAlignment="1">
      <alignment vertical="center"/>
    </xf>
    <xf numFmtId="166" fontId="34" fillId="7" borderId="0" xfId="3" applyNumberFormat="1" applyFont="1" applyFill="1" applyBorder="1" applyAlignment="1">
      <alignment vertical="center"/>
    </xf>
    <xf numFmtId="0" fontId="52" fillId="7" borderId="21" xfId="3" applyFont="1" applyFill="1" applyBorder="1" applyAlignment="1">
      <alignment vertical="center"/>
    </xf>
    <xf numFmtId="0" fontId="38" fillId="7" borderId="2" xfId="4" applyFont="1" applyFill="1" applyBorder="1" applyAlignment="1">
      <alignment vertical="center"/>
    </xf>
    <xf numFmtId="0" fontId="34" fillId="7" borderId="36" xfId="3" applyFont="1" applyFill="1" applyBorder="1" applyAlignment="1">
      <alignment vertical="center" wrapText="1"/>
    </xf>
    <xf numFmtId="0" fontId="50" fillId="7" borderId="21" xfId="4" applyFont="1" applyFill="1" applyBorder="1" applyAlignment="1">
      <alignment vertical="center" wrapText="1"/>
    </xf>
    <xf numFmtId="0" fontId="34" fillId="7" borderId="1" xfId="3" applyFont="1" applyFill="1" applyBorder="1" applyAlignment="1">
      <alignment vertical="center"/>
    </xf>
    <xf numFmtId="165" fontId="34" fillId="7" borderId="0" xfId="1" applyNumberFormat="1" applyFont="1" applyFill="1" applyBorder="1" applyAlignment="1">
      <alignment vertical="center"/>
    </xf>
    <xf numFmtId="0" fontId="16" fillId="6" borderId="0" xfId="3" applyFont="1" applyFill="1" applyBorder="1" applyAlignment="1">
      <alignment vertical="center"/>
    </xf>
    <xf numFmtId="0" fontId="35" fillId="0" borderId="2" xfId="3" applyFont="1" applyFill="1" applyBorder="1" applyAlignment="1" applyProtection="1">
      <alignment vertical="center"/>
      <protection locked="0"/>
    </xf>
    <xf numFmtId="0" fontId="40" fillId="0" borderId="2" xfId="3" applyFont="1" applyFill="1" applyBorder="1" applyAlignment="1">
      <alignment horizontal="left" vertical="center"/>
    </xf>
    <xf numFmtId="10" fontId="47" fillId="0" borderId="2" xfId="3" applyNumberFormat="1" applyFont="1" applyFill="1" applyBorder="1" applyAlignment="1">
      <alignment vertical="center"/>
    </xf>
    <xf numFmtId="0" fontId="34" fillId="0" borderId="9" xfId="3" applyFont="1" applyFill="1" applyBorder="1" applyAlignment="1" applyProtection="1">
      <alignment horizontal="left" vertical="center" indent="4"/>
      <protection locked="0"/>
    </xf>
    <xf numFmtId="0" fontId="34" fillId="7" borderId="2" xfId="3" applyFont="1" applyFill="1" applyBorder="1" applyAlignment="1">
      <alignment vertical="center"/>
    </xf>
    <xf numFmtId="0" fontId="41" fillId="4" borderId="2" xfId="3" applyFont="1" applyFill="1" applyBorder="1" applyAlignment="1">
      <alignment horizontal="left" vertical="center"/>
    </xf>
    <xf numFmtId="0" fontId="50" fillId="0" borderId="0" xfId="2" applyFont="1" applyFill="1"/>
    <xf numFmtId="0" fontId="24" fillId="0" borderId="0" xfId="3" applyFont="1" applyFill="1" applyBorder="1" applyAlignment="1">
      <alignment horizontal="left" vertical="center"/>
    </xf>
    <xf numFmtId="0" fontId="28" fillId="0" borderId="24" xfId="2" applyFont="1" applyFill="1" applyBorder="1" applyAlignment="1">
      <alignment horizontal="left" vertical="center" wrapText="1"/>
    </xf>
    <xf numFmtId="0" fontId="34" fillId="0" borderId="24" xfId="3" applyFont="1" applyFill="1" applyBorder="1" applyAlignment="1">
      <alignment vertical="center" wrapText="1"/>
    </xf>
    <xf numFmtId="0" fontId="33" fillId="4" borderId="24" xfId="3" applyFont="1" applyFill="1" applyBorder="1" applyAlignment="1">
      <alignment horizontal="left" vertical="center"/>
    </xf>
    <xf numFmtId="0" fontId="34" fillId="0" borderId="25" xfId="3" applyFont="1" applyFill="1" applyBorder="1" applyAlignment="1">
      <alignment horizontal="left" vertical="center" indent="1"/>
    </xf>
    <xf numFmtId="0" fontId="34" fillId="0" borderId="25" xfId="3" applyFont="1" applyFill="1" applyBorder="1" applyAlignment="1">
      <alignment vertical="center" wrapText="1"/>
    </xf>
    <xf numFmtId="0" fontId="33" fillId="4" borderId="25" xfId="3" applyFont="1" applyFill="1" applyBorder="1" applyAlignment="1">
      <alignment horizontal="left" vertical="center"/>
    </xf>
    <xf numFmtId="0" fontId="34" fillId="0" borderId="25" xfId="3" applyFont="1" applyFill="1" applyBorder="1" applyAlignment="1">
      <alignment horizontal="left" vertical="center" indent="3"/>
    </xf>
    <xf numFmtId="0" fontId="34" fillId="0" borderId="26" xfId="3" applyFont="1" applyFill="1" applyBorder="1" applyAlignment="1">
      <alignment horizontal="left" vertical="center" indent="3"/>
    </xf>
    <xf numFmtId="0" fontId="33" fillId="4" borderId="26" xfId="3" applyFont="1" applyFill="1" applyBorder="1" applyAlignment="1">
      <alignment horizontal="left" vertical="center"/>
    </xf>
    <xf numFmtId="0" fontId="33" fillId="0" borderId="32" xfId="3" applyFont="1" applyFill="1" applyBorder="1" applyAlignment="1">
      <alignment horizontal="left" vertical="center"/>
    </xf>
    <xf numFmtId="0" fontId="33" fillId="0" borderId="25" xfId="3" applyFont="1" applyFill="1" applyBorder="1" applyAlignment="1">
      <alignment horizontal="left" vertical="center"/>
    </xf>
    <xf numFmtId="0" fontId="34" fillId="0" borderId="38" xfId="3" applyFont="1" applyFill="1" applyBorder="1" applyAlignment="1">
      <alignment horizontal="left" vertical="center"/>
    </xf>
    <xf numFmtId="0" fontId="33" fillId="0" borderId="38" xfId="3" applyFont="1" applyFill="1" applyBorder="1" applyAlignment="1">
      <alignment horizontal="left" vertical="center"/>
    </xf>
    <xf numFmtId="0" fontId="37" fillId="0" borderId="24" xfId="3" applyFont="1" applyFill="1" applyBorder="1" applyAlignment="1">
      <alignment vertical="center"/>
    </xf>
    <xf numFmtId="0" fontId="34" fillId="0" borderId="26" xfId="3" applyFont="1" applyFill="1" applyBorder="1" applyAlignment="1">
      <alignment horizontal="left" vertical="center" indent="1"/>
    </xf>
    <xf numFmtId="0" fontId="33" fillId="0" borderId="24" xfId="3" applyFont="1" applyFill="1" applyBorder="1" applyAlignment="1">
      <alignment vertical="center"/>
    </xf>
    <xf numFmtId="0" fontId="34" fillId="0" borderId="25" xfId="3" applyFont="1" applyFill="1" applyBorder="1" applyAlignment="1">
      <alignment horizontal="left" vertical="center" wrapText="1" indent="1"/>
    </xf>
    <xf numFmtId="0" fontId="34" fillId="0" borderId="25" xfId="3" applyFont="1" applyFill="1" applyBorder="1" applyAlignment="1">
      <alignment horizontal="left" vertical="center" wrapText="1" indent="3"/>
    </xf>
    <xf numFmtId="0" fontId="34" fillId="0" borderId="26" xfId="3" applyFont="1" applyFill="1" applyBorder="1" applyAlignment="1">
      <alignment horizontal="left" vertical="center" wrapText="1" indent="3"/>
    </xf>
    <xf numFmtId="0" fontId="34" fillId="0" borderId="26" xfId="3" applyFont="1" applyFill="1" applyBorder="1" applyAlignment="1">
      <alignment horizontal="left" vertical="center" wrapText="1" indent="1"/>
    </xf>
    <xf numFmtId="0" fontId="24" fillId="0" borderId="24" xfId="3" applyFont="1" applyFill="1" applyBorder="1" applyAlignment="1">
      <alignment vertical="center"/>
    </xf>
    <xf numFmtId="0" fontId="36" fillId="0" borderId="25" xfId="2" applyFont="1" applyFill="1" applyBorder="1" applyAlignment="1">
      <alignment horizontal="left" vertical="center" wrapText="1" indent="1"/>
    </xf>
    <xf numFmtId="0" fontId="36" fillId="0" borderId="26" xfId="2" applyFont="1" applyFill="1" applyBorder="1" applyAlignment="1">
      <alignment horizontal="left" vertical="center" wrapText="1" indent="1"/>
    </xf>
    <xf numFmtId="167" fontId="34" fillId="0" borderId="26" xfId="6" applyNumberFormat="1" applyFont="1" applyFill="1" applyBorder="1" applyAlignment="1">
      <alignment vertical="center" wrapText="1"/>
    </xf>
    <xf numFmtId="0" fontId="34" fillId="0" borderId="26" xfId="3" applyFont="1" applyFill="1" applyBorder="1" applyAlignment="1">
      <alignment vertical="center" wrapText="1"/>
    </xf>
    <xf numFmtId="0" fontId="36" fillId="0" borderId="25" xfId="2" applyFont="1" applyFill="1" applyBorder="1" applyAlignment="1">
      <alignment horizontal="left" vertical="center" wrapText="1" indent="3"/>
    </xf>
    <xf numFmtId="0" fontId="36" fillId="0" borderId="26" xfId="2" applyFont="1" applyFill="1" applyBorder="1" applyAlignment="1">
      <alignment horizontal="left" vertical="center" wrapText="1" indent="3"/>
    </xf>
    <xf numFmtId="0" fontId="33" fillId="0" borderId="21" xfId="3" applyFont="1" applyFill="1" applyBorder="1" applyAlignment="1">
      <alignment horizontal="left" vertical="center"/>
    </xf>
    <xf numFmtId="0" fontId="34" fillId="5" borderId="24" xfId="3" applyFont="1" applyFill="1" applyBorder="1" applyAlignment="1">
      <alignment vertical="center" wrapText="1"/>
    </xf>
    <xf numFmtId="0" fontId="24" fillId="5" borderId="24" xfId="3" applyFont="1" applyFill="1" applyBorder="1" applyAlignment="1">
      <alignment vertical="center"/>
    </xf>
    <xf numFmtId="0" fontId="36" fillId="0" borderId="25" xfId="2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vertical="center" wrapText="1"/>
    </xf>
    <xf numFmtId="0" fontId="24" fillId="0" borderId="2" xfId="3" applyFont="1" applyFill="1" applyBorder="1" applyAlignment="1">
      <alignment vertical="center"/>
    </xf>
    <xf numFmtId="0" fontId="34" fillId="0" borderId="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/>
    </xf>
    <xf numFmtId="0" fontId="34" fillId="7" borderId="25" xfId="3" applyFont="1" applyFill="1" applyBorder="1" applyAlignment="1">
      <alignment vertical="center" wrapText="1"/>
    </xf>
    <xf numFmtId="0" fontId="34" fillId="7" borderId="26" xfId="3" applyFont="1" applyFill="1" applyBorder="1" applyAlignment="1">
      <alignment vertical="center" wrapText="1"/>
    </xf>
    <xf numFmtId="0" fontId="36" fillId="7" borderId="26" xfId="4" applyFont="1" applyFill="1" applyBorder="1" applyAlignment="1">
      <alignment vertical="center"/>
    </xf>
    <xf numFmtId="0" fontId="34" fillId="7" borderId="25" xfId="3" applyFont="1" applyFill="1" applyBorder="1" applyAlignment="1">
      <alignment horizontal="left" vertical="center" wrapText="1" indent="3"/>
    </xf>
    <xf numFmtId="0" fontId="24" fillId="7" borderId="26" xfId="3" applyFont="1" applyFill="1" applyBorder="1" applyAlignment="1">
      <alignment vertical="center"/>
    </xf>
    <xf numFmtId="0" fontId="24" fillId="7" borderId="25" xfId="3" applyFont="1" applyFill="1" applyBorder="1" applyAlignment="1">
      <alignment vertical="center"/>
    </xf>
    <xf numFmtId="0" fontId="53" fillId="0" borderId="0" xfId="3" applyFont="1" applyFill="1" applyBorder="1" applyAlignment="1">
      <alignment horizontal="left" vertical="center"/>
    </xf>
    <xf numFmtId="0" fontId="54" fillId="0" borderId="0" xfId="3" applyNumberFormat="1" applyFont="1" applyFill="1" applyBorder="1" applyAlignment="1">
      <alignment vertical="center"/>
    </xf>
    <xf numFmtId="0" fontId="41" fillId="0" borderId="0" xfId="3" applyNumberFormat="1" applyFont="1" applyFill="1" applyBorder="1" applyAlignment="1">
      <alignment vertical="center"/>
    </xf>
    <xf numFmtId="164" fontId="41" fillId="0" borderId="0" xfId="1" applyFont="1" applyFill="1" applyAlignment="1">
      <alignment horizontal="left" vertical="center"/>
    </xf>
    <xf numFmtId="0" fontId="41" fillId="0" borderId="0" xfId="3" applyFont="1" applyFill="1" applyBorder="1" applyAlignment="1">
      <alignment vertical="center"/>
    </xf>
    <xf numFmtId="168" fontId="41" fillId="0" borderId="0" xfId="1" applyNumberFormat="1" applyFont="1" applyFill="1" applyAlignment="1">
      <alignment horizontal="left" vertical="center"/>
    </xf>
    <xf numFmtId="0" fontId="41" fillId="0" borderId="0" xfId="3" applyNumberFormat="1" applyFont="1" applyFill="1" applyAlignment="1">
      <alignment horizontal="left" vertical="center"/>
    </xf>
    <xf numFmtId="0" fontId="41" fillId="8" borderId="29" xfId="3" applyNumberFormat="1" applyFont="1" applyFill="1" applyBorder="1" applyAlignment="1">
      <alignment vertical="center"/>
    </xf>
    <xf numFmtId="0" fontId="41" fillId="6" borderId="21" xfId="3" applyFont="1" applyFill="1" applyBorder="1" applyAlignment="1">
      <alignment vertical="center"/>
    </xf>
    <xf numFmtId="0" fontId="41" fillId="8" borderId="30" xfId="3" applyNumberFormat="1" applyFont="1" applyFill="1" applyBorder="1" applyAlignment="1">
      <alignment vertical="center"/>
    </xf>
    <xf numFmtId="0" fontId="33" fillId="0" borderId="0" xfId="0" applyFont="1" applyAlignment="1"/>
    <xf numFmtId="168" fontId="33" fillId="0" borderId="0" xfId="1" applyNumberFormat="1" applyFont="1"/>
    <xf numFmtId="0" fontId="41" fillId="0" borderId="0" xfId="0" applyFont="1"/>
    <xf numFmtId="164" fontId="33" fillId="0" borderId="0" xfId="1" applyFont="1"/>
    <xf numFmtId="0" fontId="53" fillId="0" borderId="33" xfId="0" applyFont="1" applyBorder="1"/>
    <xf numFmtId="0" fontId="53" fillId="0" borderId="16" xfId="0" applyFont="1" applyBorder="1"/>
    <xf numFmtId="164" fontId="53" fillId="0" borderId="34" xfId="1" applyFont="1" applyBorder="1"/>
    <xf numFmtId="0" fontId="55" fillId="0" borderId="0" xfId="5" applyFont="1"/>
    <xf numFmtId="0" fontId="53" fillId="3" borderId="2" xfId="0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64" fontId="33" fillId="0" borderId="0" xfId="1" applyFont="1" applyAlignment="1">
      <alignment horizontal="right"/>
    </xf>
    <xf numFmtId="0" fontId="55" fillId="0" borderId="0" xfId="5" applyNumberFormat="1" applyFont="1"/>
    <xf numFmtId="164" fontId="33" fillId="0" borderId="0" xfId="0" applyNumberFormat="1" applyFont="1"/>
    <xf numFmtId="0" fontId="41" fillId="6" borderId="0" xfId="3" applyFont="1" applyFill="1" applyBorder="1" applyAlignment="1">
      <alignment horizontal="left" vertical="center"/>
    </xf>
    <xf numFmtId="164" fontId="41" fillId="6" borderId="0" xfId="1" applyFont="1" applyFill="1" applyBorder="1" applyAlignment="1">
      <alignment horizontal="left" vertical="center"/>
    </xf>
    <xf numFmtId="0" fontId="53" fillId="6" borderId="1" xfId="3" applyFont="1" applyFill="1" applyBorder="1" applyAlignment="1">
      <alignment horizontal="left" vertical="center"/>
    </xf>
    <xf numFmtId="164" fontId="53" fillId="6" borderId="1" xfId="1" applyFont="1" applyFill="1" applyBorder="1" applyAlignment="1">
      <alignment horizontal="left" vertical="center"/>
    </xf>
    <xf numFmtId="0" fontId="41" fillId="6" borderId="1" xfId="3" applyFont="1" applyFill="1" applyBorder="1" applyAlignment="1">
      <alignment horizontal="left" vertical="center"/>
    </xf>
    <xf numFmtId="164" fontId="41" fillId="6" borderId="1" xfId="1" applyFont="1" applyFill="1" applyBorder="1" applyAlignment="1">
      <alignment horizontal="left" vertical="center"/>
    </xf>
    <xf numFmtId="0" fontId="41" fillId="6" borderId="1" xfId="0" applyFont="1" applyFill="1" applyBorder="1"/>
    <xf numFmtId="0" fontId="41" fillId="6" borderId="20" xfId="3" applyFont="1" applyFill="1" applyBorder="1" applyAlignment="1">
      <alignment horizontal="left" vertical="center"/>
    </xf>
    <xf numFmtId="164" fontId="41" fillId="6" borderId="20" xfId="1" applyFont="1" applyFill="1" applyBorder="1" applyAlignment="1">
      <alignment horizontal="left" vertical="center"/>
    </xf>
    <xf numFmtId="0" fontId="42" fillId="0" borderId="0" xfId="3" applyFont="1" applyFill="1" applyAlignment="1">
      <alignment horizontal="left" vertical="center"/>
    </xf>
    <xf numFmtId="0" fontId="53" fillId="6" borderId="0" xfId="0" applyFont="1" applyFill="1" applyBorder="1" applyAlignment="1">
      <alignment vertical="center"/>
    </xf>
    <xf numFmtId="0" fontId="57" fillId="0" borderId="0" xfId="3" applyFont="1" applyFill="1" applyBorder="1" applyAlignment="1">
      <alignment horizontal="left" vertical="center"/>
    </xf>
    <xf numFmtId="0" fontId="57" fillId="0" borderId="0" xfId="3" applyFont="1" applyFill="1" applyAlignment="1">
      <alignment horizontal="left" vertical="center"/>
    </xf>
    <xf numFmtId="0" fontId="57" fillId="0" borderId="0" xfId="3" applyFont="1" applyFill="1" applyBorder="1" applyAlignment="1">
      <alignment vertical="center"/>
    </xf>
    <xf numFmtId="0" fontId="57" fillId="0" borderId="0" xfId="3" quotePrefix="1" applyFont="1" applyFill="1" applyBorder="1" applyAlignment="1">
      <alignment horizontal="left" vertic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33" fillId="7" borderId="0" xfId="3" applyFont="1" applyFill="1" applyBorder="1" applyAlignment="1">
      <alignment horizontal="right" vertical="center"/>
    </xf>
    <xf numFmtId="0" fontId="2" fillId="0" borderId="0" xfId="3" applyFont="1" applyFill="1" applyAlignment="1">
      <alignment horizontal="left" vertical="center"/>
    </xf>
    <xf numFmtId="0" fontId="33" fillId="0" borderId="25" xfId="3" applyFont="1" applyFill="1" applyBorder="1" applyAlignment="1">
      <alignment vertical="center"/>
    </xf>
    <xf numFmtId="0" fontId="36" fillId="0" borderId="26" xfId="2" applyFont="1" applyFill="1" applyBorder="1" applyAlignment="1">
      <alignment horizontal="left" vertical="center" wrapText="1" indent="2"/>
    </xf>
    <xf numFmtId="0" fontId="36" fillId="0" borderId="24" xfId="2" applyFont="1" applyFill="1" applyBorder="1" applyAlignment="1">
      <alignment horizontal="left" vertical="center" wrapText="1" indent="2"/>
    </xf>
    <xf numFmtId="0" fontId="33" fillId="0" borderId="1" xfId="3" applyFont="1" applyFill="1" applyBorder="1" applyAlignment="1">
      <alignment horizontal="left" vertical="center"/>
    </xf>
    <xf numFmtId="0" fontId="34" fillId="7" borderId="26" xfId="3" applyFont="1" applyFill="1" applyBorder="1" applyAlignment="1">
      <alignment horizontal="left" vertical="center" wrapText="1" indent="3"/>
    </xf>
    <xf numFmtId="0" fontId="28" fillId="0" borderId="9" xfId="2" applyFont="1" applyFill="1" applyBorder="1" applyAlignment="1" applyProtection="1">
      <alignment horizontal="left" vertical="center" wrapText="1"/>
      <protection locked="0"/>
    </xf>
    <xf numFmtId="0" fontId="34" fillId="0" borderId="2" xfId="3" applyFont="1" applyFill="1" applyBorder="1" applyAlignment="1">
      <alignment vertical="center"/>
    </xf>
    <xf numFmtId="0" fontId="34" fillId="0" borderId="2" xfId="3" applyFont="1" applyFill="1" applyBorder="1" applyAlignment="1" applyProtection="1">
      <alignment horizontal="left" vertical="center" indent="4"/>
      <protection locked="0"/>
    </xf>
    <xf numFmtId="0" fontId="50" fillId="7" borderId="2" xfId="4" applyFont="1" applyFill="1" applyBorder="1" applyAlignment="1">
      <alignment vertical="center" wrapText="1"/>
    </xf>
    <xf numFmtId="0" fontId="28" fillId="0" borderId="37" xfId="2" applyFont="1" applyFill="1" applyBorder="1" applyAlignment="1" applyProtection="1">
      <alignment vertical="center"/>
      <protection locked="0"/>
    </xf>
    <xf numFmtId="0" fontId="16" fillId="0" borderId="0" xfId="3" applyFont="1" applyFill="1" applyBorder="1" applyAlignment="1" applyProtection="1">
      <alignment vertical="center"/>
      <protection locked="0"/>
    </xf>
    <xf numFmtId="0" fontId="62" fillId="0" borderId="2" xfId="3" applyFont="1" applyFill="1" applyBorder="1" applyAlignment="1" applyProtection="1">
      <alignment horizontal="left" vertical="center"/>
      <protection locked="0"/>
    </xf>
    <xf numFmtId="0" fontId="63" fillId="0" borderId="2" xfId="3" applyFont="1" applyFill="1" applyBorder="1" applyAlignment="1">
      <alignment horizontal="left" vertical="center"/>
    </xf>
    <xf numFmtId="0" fontId="62" fillId="0" borderId="2" xfId="3" applyFont="1" applyFill="1" applyBorder="1" applyAlignment="1">
      <alignment horizontal="left" vertical="center"/>
    </xf>
    <xf numFmtId="0" fontId="64" fillId="0" borderId="2" xfId="3" applyFont="1" applyFill="1" applyBorder="1" applyAlignment="1">
      <alignment horizontal="left" vertical="center"/>
    </xf>
    <xf numFmtId="0" fontId="63" fillId="0" borderId="0" xfId="3" applyFont="1" applyFill="1" applyBorder="1" applyAlignment="1">
      <alignment horizontal="left" vertical="center"/>
    </xf>
    <xf numFmtId="0" fontId="62" fillId="0" borderId="0" xfId="3" applyFont="1" applyFill="1" applyBorder="1" applyAlignment="1">
      <alignment horizontal="left" vertical="center"/>
    </xf>
    <xf numFmtId="0" fontId="64" fillId="0" borderId="0" xfId="3" applyFont="1" applyFill="1" applyBorder="1" applyAlignment="1">
      <alignment horizontal="left" vertical="center"/>
    </xf>
    <xf numFmtId="0" fontId="63" fillId="0" borderId="0" xfId="3" applyFont="1" applyFill="1" applyAlignment="1">
      <alignment horizontal="left" vertical="center"/>
    </xf>
    <xf numFmtId="0" fontId="34" fillId="0" borderId="0" xfId="3" applyFont="1" applyFill="1" applyBorder="1" applyAlignment="1">
      <alignment horizontal="left" vertical="center" wrapText="1" indent="3"/>
    </xf>
    <xf numFmtId="164" fontId="33" fillId="0" borderId="0" xfId="1" applyFont="1" applyFill="1" applyAlignment="1">
      <alignment horizontal="left" vertical="center"/>
    </xf>
    <xf numFmtId="0" fontId="1" fillId="0" borderId="0" xfId="3" applyFont="1" applyFill="1" applyAlignment="1">
      <alignment horizontal="left" vertical="center"/>
    </xf>
    <xf numFmtId="0" fontId="65" fillId="0" borderId="25" xfId="2" applyFont="1" applyFill="1" applyBorder="1" applyAlignment="1">
      <alignment horizontal="left" vertical="center" wrapText="1"/>
    </xf>
    <xf numFmtId="0" fontId="30" fillId="4" borderId="35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left" vertical="center"/>
    </xf>
    <xf numFmtId="0" fontId="35" fillId="0" borderId="40" xfId="3" applyFont="1" applyFill="1" applyBorder="1" applyAlignment="1">
      <alignment horizontal="left" vertical="center"/>
    </xf>
    <xf numFmtId="0" fontId="33" fillId="0" borderId="0" xfId="3" applyFont="1" applyFill="1" applyAlignment="1">
      <alignment horizontal="left" vertical="center"/>
    </xf>
    <xf numFmtId="0" fontId="41" fillId="0" borderId="0" xfId="3" applyFont="1" applyFill="1" applyBorder="1" applyAlignment="1">
      <alignment horizontal="left" vertical="center"/>
    </xf>
    <xf numFmtId="0" fontId="24" fillId="0" borderId="41" xfId="3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1" fillId="6" borderId="0" xfId="3" applyFont="1" applyFill="1" applyBorder="1" applyAlignment="1">
      <alignment horizontal="left" vertical="center" indent="1"/>
    </xf>
    <xf numFmtId="0" fontId="30" fillId="0" borderId="35" xfId="3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horizontal="left" vertical="center" wrapText="1" indent="5"/>
    </xf>
    <xf numFmtId="0" fontId="34" fillId="0" borderId="31" xfId="3" applyFont="1" applyFill="1" applyBorder="1" applyAlignment="1">
      <alignment horizontal="left" vertical="center" wrapText="1" indent="5"/>
    </xf>
    <xf numFmtId="0" fontId="34" fillId="0" borderId="31" xfId="3" applyFont="1" applyFill="1" applyBorder="1" applyAlignment="1">
      <alignment horizontal="left" vertical="center" wrapText="1" indent="1"/>
    </xf>
    <xf numFmtId="0" fontId="34" fillId="5" borderId="25" xfId="3" applyFont="1" applyFill="1" applyBorder="1" applyAlignment="1">
      <alignment horizontal="left" vertical="center" wrapText="1" indent="1"/>
    </xf>
    <xf numFmtId="2" fontId="34" fillId="0" borderId="26" xfId="3" applyNumberFormat="1" applyFont="1" applyFill="1" applyBorder="1" applyAlignment="1">
      <alignment vertical="center" wrapText="1"/>
    </xf>
    <xf numFmtId="0" fontId="24" fillId="0" borderId="38" xfId="3" applyFont="1" applyFill="1" applyBorder="1" applyAlignment="1">
      <alignment horizontal="left" vertical="center"/>
    </xf>
    <xf numFmtId="0" fontId="24" fillId="0" borderId="38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35" fillId="0" borderId="4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 wrapText="1"/>
    </xf>
    <xf numFmtId="0" fontId="53" fillId="0" borderId="0" xfId="3" applyFont="1" applyFill="1" applyBorder="1" applyAlignment="1">
      <alignment horizontal="left" vertical="center" wrapText="1"/>
    </xf>
    <xf numFmtId="0" fontId="33" fillId="0" borderId="0" xfId="0" applyFont="1" applyAlignment="1">
      <alignment wrapText="1"/>
    </xf>
    <xf numFmtId="0" fontId="1" fillId="0" borderId="0" xfId="0" applyFont="1"/>
    <xf numFmtId="0" fontId="53" fillId="0" borderId="0" xfId="0" applyFont="1" applyBorder="1"/>
    <xf numFmtId="164" fontId="53" fillId="0" borderId="0" xfId="1" applyFont="1" applyBorder="1"/>
    <xf numFmtId="0" fontId="33" fillId="0" borderId="0" xfId="3" applyFont="1" applyFill="1" applyAlignment="1">
      <alignment horizontal="left" vertical="center"/>
    </xf>
    <xf numFmtId="0" fontId="35" fillId="0" borderId="0" xfId="3" applyFont="1" applyFill="1" applyBorder="1" applyAlignment="1">
      <alignment horizontal="left" vertical="center" wrapText="1"/>
    </xf>
    <xf numFmtId="0" fontId="50" fillId="6" borderId="0" xfId="2" applyFont="1" applyFill="1" applyBorder="1" applyAlignment="1">
      <alignment vertical="center"/>
    </xf>
    <xf numFmtId="0" fontId="48" fillId="6" borderId="0" xfId="2" applyFont="1" applyFill="1" applyBorder="1" applyAlignment="1">
      <alignment vertical="center"/>
    </xf>
    <xf numFmtId="0" fontId="28" fillId="6" borderId="3" xfId="2" applyFont="1" applyFill="1" applyBorder="1" applyAlignment="1">
      <alignment horizontal="center" vertical="center"/>
    </xf>
    <xf numFmtId="0" fontId="37" fillId="6" borderId="0" xfId="2" applyFont="1" applyFill="1" applyBorder="1" applyAlignment="1">
      <alignment vertical="center" wrapText="1"/>
    </xf>
    <xf numFmtId="0" fontId="34" fillId="6" borderId="0" xfId="3" applyFont="1" applyFill="1" applyBorder="1" applyAlignment="1">
      <alignment horizontal="left" vertical="center" wrapText="1" indent="2"/>
    </xf>
    <xf numFmtId="0" fontId="28" fillId="6" borderId="17" xfId="2" applyFont="1" applyFill="1" applyBorder="1" applyAlignment="1">
      <alignment horizontal="center" vertical="center"/>
    </xf>
    <xf numFmtId="0" fontId="28" fillId="6" borderId="18" xfId="2" applyFont="1" applyFill="1" applyBorder="1" applyAlignment="1">
      <alignment horizontal="center" vertical="center"/>
    </xf>
    <xf numFmtId="0" fontId="28" fillId="6" borderId="19" xfId="2" applyFont="1" applyFill="1" applyBorder="1" applyAlignment="1">
      <alignment horizontal="center" vertical="center"/>
    </xf>
    <xf numFmtId="0" fontId="7" fillId="6" borderId="0" xfId="2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4" fillId="0" borderId="43" xfId="3" applyFont="1" applyFill="1" applyBorder="1" applyAlignment="1">
      <alignment vertical="center"/>
    </xf>
    <xf numFmtId="0" fontId="38" fillId="6" borderId="0" xfId="2" applyFont="1" applyFill="1"/>
    <xf numFmtId="0" fontId="24" fillId="6" borderId="0" xfId="3" applyFont="1" applyFill="1" applyBorder="1" applyAlignment="1">
      <alignment horizontal="left" vertical="center"/>
    </xf>
    <xf numFmtId="0" fontId="56" fillId="6" borderId="0" xfId="3" applyFont="1" applyFill="1" applyAlignment="1">
      <alignment horizontal="left" vertical="center"/>
    </xf>
    <xf numFmtId="0" fontId="36" fillId="6" borderId="0" xfId="3" applyFont="1" applyFill="1" applyBorder="1" applyAlignment="1">
      <alignment horizontal="left" vertical="center" wrapText="1" indent="3"/>
    </xf>
    <xf numFmtId="0" fontId="41" fillId="6" borderId="0" xfId="3" applyFont="1" applyFill="1" applyBorder="1" applyAlignment="1">
      <alignment horizontal="left" vertical="center" wrapText="1" indent="3"/>
    </xf>
    <xf numFmtId="0" fontId="35" fillId="0" borderId="0" xfId="3" applyFont="1" applyFill="1" applyBorder="1" applyAlignment="1">
      <alignment horizontal="left" vertical="center"/>
    </xf>
    <xf numFmtId="0" fontId="41" fillId="6" borderId="0" xfId="3" applyFont="1" applyFill="1" applyBorder="1" applyAlignment="1">
      <alignment vertical="center" wrapText="1"/>
    </xf>
    <xf numFmtId="0" fontId="28" fillId="6" borderId="42" xfId="2" applyFont="1" applyFill="1" applyBorder="1" applyAlignment="1">
      <alignment horizontal="center" vertical="center"/>
    </xf>
    <xf numFmtId="0" fontId="28" fillId="6" borderId="22" xfId="2" applyFont="1" applyFill="1" applyBorder="1" applyAlignment="1">
      <alignment horizontal="center" vertical="center"/>
    </xf>
    <xf numFmtId="0" fontId="28" fillId="6" borderId="44" xfId="2" applyFont="1" applyFill="1" applyBorder="1" applyAlignment="1">
      <alignment horizontal="center" vertical="center"/>
    </xf>
    <xf numFmtId="0" fontId="28" fillId="6" borderId="45" xfId="2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horizontal="left" vertical="center"/>
    </xf>
    <xf numFmtId="0" fontId="50" fillId="6" borderId="0" xfId="2" applyFont="1" applyFill="1"/>
    <xf numFmtId="0" fontId="33" fillId="0" borderId="0" xfId="3" applyFont="1" applyFill="1" applyAlignment="1">
      <alignment horizontal="left" vertical="center"/>
    </xf>
    <xf numFmtId="0" fontId="16" fillId="6" borderId="0" xfId="3" applyFont="1" applyFill="1" applyBorder="1" applyAlignment="1">
      <alignment vertical="center"/>
    </xf>
    <xf numFmtId="0" fontId="51" fillId="6" borderId="0" xfId="3" applyFont="1" applyFill="1" applyBorder="1" applyAlignment="1">
      <alignment horizontal="left" vertical="center"/>
    </xf>
    <xf numFmtId="0" fontId="41" fillId="0" borderId="0" xfId="3" applyFont="1" applyFill="1" applyBorder="1" applyAlignment="1">
      <alignment horizontal="left" vertical="center"/>
    </xf>
    <xf numFmtId="0" fontId="25" fillId="7" borderId="0" xfId="3" applyFont="1" applyFill="1" applyBorder="1" applyAlignment="1">
      <alignment vertical="center"/>
    </xf>
    <xf numFmtId="0" fontId="54" fillId="9" borderId="27" xfId="3" applyNumberFormat="1" applyFont="1" applyFill="1" applyBorder="1" applyAlignment="1">
      <alignment horizontal="left" vertical="center"/>
    </xf>
    <xf numFmtId="0" fontId="54" fillId="9" borderId="1" xfId="3" applyNumberFormat="1" applyFont="1" applyFill="1" applyBorder="1" applyAlignment="1">
      <alignment horizontal="left" vertical="center"/>
    </xf>
    <xf numFmtId="0" fontId="54" fillId="9" borderId="28" xfId="3" applyNumberFormat="1" applyFont="1" applyFill="1" applyBorder="1" applyAlignment="1">
      <alignment horizontal="left" vertical="center"/>
    </xf>
    <xf numFmtId="0" fontId="36" fillId="6" borderId="0" xfId="0" applyFont="1" applyFill="1" applyAlignment="1">
      <alignment horizontal="left" vertical="center" wrapText="1" indent="3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left" vertical="top" wrapText="1" indent="3"/>
    </xf>
    <xf numFmtId="0" fontId="26" fillId="6" borderId="0" xfId="0" applyFont="1" applyFill="1" applyBorder="1" applyAlignment="1">
      <alignment vertical="center"/>
    </xf>
    <xf numFmtId="0" fontId="34" fillId="0" borderId="2" xfId="3" applyFont="1" applyFill="1" applyBorder="1" applyAlignment="1" applyProtection="1">
      <alignment vertical="center"/>
      <protection locked="0"/>
    </xf>
    <xf numFmtId="0" fontId="56" fillId="6" borderId="0" xfId="0" applyFont="1" applyFill="1" applyAlignment="1">
      <alignment vertical="center" wrapText="1"/>
    </xf>
    <xf numFmtId="0" fontId="41" fillId="6" borderId="0" xfId="0" applyFont="1" applyFill="1" applyAlignment="1">
      <alignment horizontal="left" vertical="center" wrapText="1" indent="3"/>
    </xf>
    <xf numFmtId="0" fontId="36" fillId="6" borderId="0" xfId="3" applyFont="1" applyFill="1" applyAlignment="1">
      <alignment horizontal="left" vertical="center" wrapText="1" indent="3"/>
    </xf>
    <xf numFmtId="0" fontId="24" fillId="0" borderId="41" xfId="3" applyFont="1" applyFill="1" applyBorder="1" applyAlignment="1">
      <alignment vertical="center"/>
    </xf>
    <xf numFmtId="0" fontId="58" fillId="7" borderId="0" xfId="2" applyFont="1" applyFill="1" applyBorder="1" applyAlignment="1">
      <alignment horizontal="left" vertical="center" wrapText="1"/>
    </xf>
    <xf numFmtId="0" fontId="58" fillId="7" borderId="4" xfId="2" applyFont="1" applyFill="1" applyBorder="1" applyAlignment="1">
      <alignment horizontal="left" vertical="center" wrapText="1"/>
    </xf>
    <xf numFmtId="0" fontId="50" fillId="0" borderId="0" xfId="2" applyFont="1" applyFill="1" applyBorder="1" applyAlignment="1">
      <alignment horizontal="left" vertical="center" wrapText="1"/>
    </xf>
    <xf numFmtId="0" fontId="50" fillId="6" borderId="4" xfId="2" applyFont="1" applyFill="1" applyBorder="1" applyAlignment="1">
      <alignment horizontal="left" vertical="center" wrapText="1"/>
    </xf>
    <xf numFmtId="0" fontId="37" fillId="6" borderId="0" xfId="2" applyFont="1" applyFill="1"/>
    <xf numFmtId="0" fontId="41" fillId="6" borderId="0" xfId="0" applyFont="1" applyFill="1" applyAlignment="1">
      <alignment horizontal="left" vertical="center" wrapText="1"/>
    </xf>
    <xf numFmtId="0" fontId="24" fillId="0" borderId="0" xfId="3" applyFont="1" applyFill="1" applyBorder="1" applyAlignment="1">
      <alignment vertical="center"/>
    </xf>
    <xf numFmtId="0" fontId="24" fillId="0" borderId="2" xfId="3" applyFont="1" applyFill="1" applyBorder="1" applyAlignment="1">
      <alignment vertical="center"/>
    </xf>
    <xf numFmtId="0" fontId="23" fillId="6" borderId="0" xfId="0" applyFont="1" applyFill="1" applyAlignment="1">
      <alignment vertical="center" wrapText="1"/>
    </xf>
    <xf numFmtId="0" fontId="41" fillId="6" borderId="0" xfId="0" applyFont="1" applyFill="1" applyAlignment="1">
      <alignment horizontal="left" vertical="center" wrapText="1" indent="2"/>
    </xf>
    <xf numFmtId="0" fontId="41" fillId="6" borderId="0" xfId="3" applyFont="1" applyFill="1" applyBorder="1" applyAlignment="1">
      <alignment horizontal="left" vertical="center" indent="1"/>
    </xf>
    <xf numFmtId="0" fontId="22" fillId="0" borderId="0" xfId="0" applyFont="1"/>
    <xf numFmtId="0" fontId="27" fillId="6" borderId="0" xfId="0" applyFont="1" applyFill="1" applyBorder="1" applyAlignment="1">
      <alignment vertical="center"/>
    </xf>
  </cellXfs>
  <cellStyles count="7">
    <cellStyle name="Comma" xfId="1" builtinId="3"/>
    <cellStyle name="Explanatory Text" xfId="5" builtinId="53"/>
    <cellStyle name="Hyperlink" xfId="2" builtinId="8"/>
    <cellStyle name="Hyperlink 2" xfId="4" xr:uid="{00000000-0005-0000-0000-000002000000}"/>
    <cellStyle name="Normal" xfId="0" builtinId="0"/>
    <cellStyle name="Normal 2" xfId="3" xr:uid="{00000000-0005-0000-0000-000004000000}"/>
    <cellStyle name="Percent" xfId="6" builtinId="5"/>
  </cellStyles>
  <dxfs count="104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8" formatCode="_ * #,##0_ ;_ * \-#,##0_ ;_ * &quot;-&quot;??_ ;_ @_ 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1" defaultTableStyle="EITI Table" defaultPivotStyle="PivotStyleLight16">
    <tableStyle name="EITI Table" pivot="0" count="3" xr9:uid="{75225649-1FD3-452E-B344-3C5F7BA5401C}">
      <tableStyleElement type="headerRow" dxfId="103"/>
      <tableStyleElement type="firstRowStripe" dxfId="102"/>
      <tableStyleElement type="secondRowStripe" dxfId="101"/>
    </tableStyle>
  </tableStyles>
  <colors>
    <mruColors>
      <color rgb="FF188FBB"/>
      <color rgb="FFF6A70A"/>
      <color rgb="FF1BC2EE"/>
      <color rgb="FF165B89"/>
      <color rgb="FF7F7F7F"/>
      <color rgb="FF132856"/>
      <color rgb="FFD9D9D9"/>
      <color rgb="FFEBCB9F"/>
      <color rgb="FF0076A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5</xdr:row>
      <xdr:rowOff>35615</xdr:rowOff>
    </xdr:to>
    <xdr:pic>
      <xdr:nvPicPr>
        <xdr:cNvPr id="6" name="Picture 5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F7B489AC-8E83-4E0B-9F05-EB553D68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68432" y="0"/>
          <a:ext cx="1736679" cy="1030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7</xdr:col>
      <xdr:colOff>0</xdr:colOff>
      <xdr:row>7</xdr:row>
      <xdr:rowOff>568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862D7A-877F-4045-A40E-ABDEDE7DC440}"/>
            </a:ext>
          </a:extLst>
        </xdr:cNvPr>
        <xdr:cNvGrpSpPr>
          <a:grpSpLocks/>
        </xdr:cNvGrpSpPr>
      </xdr:nvGrpSpPr>
      <xdr:grpSpPr bwMode="auto">
        <a:xfrm>
          <a:off x="280147" y="1004794"/>
          <a:ext cx="13196794" cy="45392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421D5D26-9911-42D7-A63E-B9CE44EB1CBE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FD1D18A4-0DE9-451E-A0CB-3D15F9159B80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CBA0876A-765E-4DEE-AF84-376EACB07086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7EA1CF7C-4BAD-44D8-98E5-07130321E6E1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AC9E5FCF-70A8-4D37-91CC-97936C08C4A1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9540E414-A9AD-40D2-AF5D-E1F917A542E4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631DA6C-ED1C-41EA-8559-E220AD1F5749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129CC27-BDBB-4D45-BD8F-81849F15CB12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194235" y="0"/>
          <a:ext cx="20783177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  <a:extLst>
            <a:ext uri="{91240B29-F687-4f45-9708-019B960494DF}"/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  <a:extLst>
            <a:ext uri="{91240B29-F687-4f45-9708-019B960494DF}"/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11206</xdr:colOff>
      <xdr:row>29</xdr:row>
      <xdr:rowOff>1</xdr:rowOff>
    </xdr:from>
    <xdr:to>
      <xdr:col>14</xdr:col>
      <xdr:colOff>18490</xdr:colOff>
      <xdr:row>75</xdr:row>
      <xdr:rowOff>16623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307DEFB-458E-47D6-A02F-9736E29A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8794" y="5098677"/>
          <a:ext cx="7515225" cy="906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120650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11</xdr:row>
      <xdr:rowOff>120650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120650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120650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120650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120650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41</xdr:row>
      <xdr:rowOff>120650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70</xdr:row>
      <xdr:rowOff>120650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A89EE5C-8D1E-45E6-82AB-11CD45BA6E40}" name="Companies" displayName="Companies" ref="B26:I32" totalsRowShown="0" headerRowDxfId="100" dataDxfId="99" tableBorderDxfId="98" headerRowCellStyle="Normal 2">
  <autoFilter ref="B26:I32" xr:uid="{29A02D02-B15A-4451-BC82-381511A5580C}"/>
  <tableColumns count="8">
    <tableColumn id="1" xr3:uid="{8CC8A279-3D52-433B-A927-54271A548F95}" name="Полное название компании" dataDxfId="97"/>
    <tableColumn id="7" xr3:uid="{BF45D1A7-9A8C-4100-8491-FB6B295E58BB}" name="Тип компании" dataDxfId="96" dataCellStyle="Normal 2"/>
    <tableColumn id="2" xr3:uid="{47CFFE63-62E9-4C2F-AF7A-8C998C2115DD}" name="Идентификационный номер компании" dataDxfId="95"/>
    <tableColumn id="5" xr3:uid="{44126531-1251-489D-817D-0BB675AD4463}" name="Сектор" dataDxfId="94" dataCellStyle="Normal 2"/>
    <tableColumn id="3" xr3:uid="{B0C9D6BC-CD8D-487B-AAF5-C67B584CF297}" name="Сырьевые товары (разделенные запятыми)" dataDxfId="93" dataCellStyle="Normal 2"/>
    <tableColumn id="4" xr3:uid="{647342AE-9A02-48F4-8A87-5A810456D069}" name="Регистрация на фондовой бирже или веб-сайт компании " dataDxfId="92" dataCellStyle="Comma"/>
    <tableColumn id="8" xr3:uid="{A71D3E18-CE7F-4A3A-9C59-406CFD09BD83}" name="Аудированный финансовый отчет (или — в случае его отсутствия — бухгалтерский баланс, отчет о движении денежных средств, отчет о прибылях и убытках)" dataDxfId="91" dataCellStyle="Comma"/>
    <tableColumn id="6" xr3:uid="{2A2434D1-ADCC-40FE-8B5D-B8088719FA46}" name="Отчет о платежах в пользу правительства" dataDxfId="90" dataCellStyle="Comma">
      <calculatedColumnFormula>SUMIF(Table10[Компания],Companies[[#This Row],[Полное название компании]],Table10[Размер доходов])</calculatedColumnFormula>
    </tableColumn>
  </tableColumns>
  <tableStyleInfo name="EITI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_Commodities_list" displayName="Table5_Commodities_list" ref="N2:P73" totalsRowShown="0" headerRowDxfId="21">
  <autoFilter ref="N2:P73" xr:uid="{00000000-0009-0000-0100-000005000000}"/>
  <sortState xmlns:xlrd2="http://schemas.microsoft.com/office/spreadsheetml/2017/richdata2" ref="N3:P73">
    <sortCondition ref="N2:N73"/>
  </sortState>
  <tableColumns count="3">
    <tableColumn id="1" xr3:uid="{00000000-0010-0000-0500-000001000000}" name="HS ProductCode" dataDxfId="20"/>
    <tableColumn id="2" xr3:uid="{00000000-0010-0000-0500-000002000000}" name="HS Product Description" dataDxfId="19"/>
    <tableColumn id="3" xr3:uid="{00000000-0010-0000-0500-000003000000}" name="HS Product Description w volume" dataDxfId="18"/>
  </tableColumns>
  <tableStyleInfo name="EITI 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6_GFS_codes_classification" displayName="Table6_GFS_codes_classification" ref="S2:Y30" totalsRowShown="0" headerRowDxfId="17" dataDxfId="16">
  <autoFilter ref="S2:Y30" xr:uid="{00000000-0009-0000-0100-000007000000}"/>
  <tableColumns count="7">
    <tableColumn id="4" xr3:uid="{00000000-0010-0000-0600-000004000000}" name="Combined" dataDxfId="15"/>
    <tableColumn id="1" xr3:uid="{00000000-0010-0000-0600-000001000000}" name="GFS description" dataDxfId="14"/>
    <tableColumn id="2" xr3:uid="{00000000-0010-0000-0600-000002000000}" name="GFS Code" dataDxfId="13"/>
    <tableColumn id="5" xr3:uid="{00000000-0010-0000-0600-000005000000}" name="GFS Level 1" dataDxfId="12"/>
    <tableColumn id="6" xr3:uid="{00000000-0010-0000-0600-000006000000}" name="GFS Level 2" dataDxfId="11"/>
    <tableColumn id="7" xr3:uid="{00000000-0010-0000-0600-000007000000}" name="GFS Level 3" dataDxfId="10"/>
    <tableColumn id="8" xr3:uid="{00000000-0010-0000-0600-000008000000}" name="GFS Level 4" dataDxfId="9"/>
  </tableColumns>
  <tableStyleInfo name="EITI 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7_sectors" displayName="Table7_sectors" ref="AA2:AA9" totalsRowShown="0" headerRowDxfId="8" dataDxfId="7">
  <autoFilter ref="AA2:AA9" xr:uid="{00000000-0009-0000-0100-000008000000}"/>
  <tableColumns count="1">
    <tableColumn id="1" xr3:uid="{00000000-0010-0000-0700-000001000000}" name="Sector(s)" dataDxfId="6"/>
  </tableColumns>
  <tableStyleInfo name="EITI 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1484F34-3136-4474-B0D0-6479671F8D8E}" name="Table12" displayName="Table12" ref="AC2:AC8" totalsRowShown="0" headerRowDxfId="5" dataDxfId="4">
  <autoFilter ref="AC2:AC8" xr:uid="{1ADBC98D-8EE2-4E2D-8292-B9B5E1C6604C}"/>
  <tableColumns count="1">
    <tableColumn id="1" xr3:uid="{619D7381-1BA4-49E4-A221-3684B2D0D7D6}" name="Project phases" dataDxfId="3"/>
  </tableColumns>
  <tableStyleInfo name="EITI 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92ACC1B-B4A5-4AF5-84E9-4D64F1CD3C41}" name="Government_entity_type" displayName="Government_entity_type" ref="AE2:AE7" totalsRowShown="0" headerRowDxfId="2" dataDxfId="1">
  <autoFilter ref="AE2:AE7" xr:uid="{0BF01CFB-5BFF-465C-ABA9-A1B7D70AB6D1}"/>
  <tableColumns count="1">
    <tableColumn id="1" xr3:uid="{85A7D8AC-4324-4EDB-9E4C-151DC7BBE4CC}" name="&lt; Тип органа &gt;" dataDxfId="0"/>
  </tableColumns>
  <tableStyleInfo name="EITI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ED97150-2798-4438-86A8-24682F3B061D}" name="Government_agencies" displayName="Government_agencies" ref="B14:E20" totalsRowShown="0" headerRowDxfId="89" dataDxfId="88" tableBorderDxfId="87" headerRowCellStyle="Normal 2">
  <autoFilter ref="B14:E20" xr:uid="{A8B4B39C-0D0F-4818-88C8-91C925EC55AF}"/>
  <tableColumns count="4">
    <tableColumn id="1" xr3:uid="{A514468B-E09B-48E0-A959-4DFDD8AB4C35}" name="Полное название органа" dataDxfId="86"/>
    <tableColumn id="4" xr3:uid="{E93FD104-7FE2-4A59-B947-6626A8244D37}" name="Тип органа" dataDxfId="85" dataCellStyle="Normal 2"/>
    <tableColumn id="2" xr3:uid="{AB7B7E22-1DB9-44DD-B707-BD73D8566D73}" name="Идентификационный номер (если это применимо)" dataDxfId="84"/>
    <tableColumn id="3" xr3:uid="{D4ED04ED-28EF-4370-8F5D-96FBFBDE5D1D}" name="Итого заявлено" dataDxfId="83" dataCellStyle="Comma">
      <calculatedColumnFormula>SUMIF(Government_revenues_table[Государственный субъект],Government_agencies[[#This Row],[Полное название органа]],Government_revenues_table[Размер доходов])</calculatedColumnFormula>
    </tableColumn>
  </tableColumns>
  <tableStyleInfo name="EITI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EAE08F6-7D52-4E4D-81DD-BB5D597CDAFD}" name="Companies15" displayName="Companies15" ref="B35:J52" totalsRowShown="0" headerRowDxfId="82" dataDxfId="81" tableBorderDxfId="80" headerRowCellStyle="Normal 2">
  <autoFilter ref="B35:J52" xr:uid="{BB4EE31E-36E6-444B-8B65-954004E3DCB7}"/>
  <tableColumns count="9">
    <tableColumn id="1" xr3:uid="{F5AA4BF4-7DA0-4C74-9A5B-14547F26D1B1}" name="Полное название проекта" dataDxfId="79"/>
    <tableColumn id="2" xr3:uid="{685B8D42-EFD0-4DC2-BE10-28D18E979777}" name="Номер(а) правового соглашения: контракта, лицензии, договора аренды, концессии, ..." dataDxfId="78"/>
    <tableColumn id="3" xr3:uid="{603E42CC-ECFB-4B1F-A620-0AA181E1F649}" name="Аффилированные компании, начните с Оператора" dataDxfId="77"/>
    <tableColumn id="5" xr3:uid="{228121AB-6AF3-45CE-A57C-DE91B9AADBA7}" name="Сырьевые товары (один сырьевой товар на строку)" dataDxfId="76" dataCellStyle="Normal 2"/>
    <tableColumn id="6" xr3:uid="{235ED50D-2537-4E98-9096-D0CE3E3A0720}" name="Статус" dataDxfId="75"/>
    <tableColumn id="7" xr3:uid="{AD7BD532-EFD5-4B42-9DCF-ACD36F766A33}" name="Объем добычи" dataDxfId="74"/>
    <tableColumn id="8" xr3:uid="{8F48E404-F666-43CF-B215-2413E02429D2}" name="Единица измерения" dataDxfId="73"/>
    <tableColumn id="9" xr3:uid="{2E15003C-1852-483F-B320-AD9DABEF1059}" name="Стоимость добытой продукции" dataDxfId="72" dataCellStyle="Normal 2"/>
    <tableColumn id="10" xr3:uid="{AFFC1E31-5241-4FC5-9872-AB13888FD0EC}" name="Валюта" dataDxfId="71"/>
  </tableColumns>
  <tableStyleInfo name="EITI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Government_revenues_table" displayName="Government_revenues_table" ref="B21:K48" totalsRowShown="0" headerRowDxfId="70" dataDxfId="69">
  <autoFilter ref="B21:K48" xr:uid="{00000000-0009-0000-0100-000006000000}"/>
  <tableColumns count="10">
    <tableColumn id="8" xr3:uid="{00000000-0010-0000-0000-000008000000}" name="GFS Level 1" dataDxfId="68" dataCellStyle="Explanatory Text">
      <calculatedColumnFormula>IFERROR(VLOOKUP(Government_revenues_table[[#This Row],[Классификация на основе Системы GFS]],Table6_GFS_codes_classification[],COLUMNS($F:F)+3,FALSE),"Do not enter data")</calculatedColumnFormula>
    </tableColumn>
    <tableColumn id="9" xr3:uid="{00000000-0010-0000-0000-000009000000}" name="GFS Level 2" dataDxfId="67" dataCellStyle="Explanatory Text">
      <calculatedColumnFormula>IFERROR(VLOOKUP(Government_revenues_table[[#This Row],[Классификация на основе Системы GFS]],Table6_GFS_codes_classification[],COLUMNS($F:G)+3,FALSE),"Do not enter data")</calculatedColumnFormula>
    </tableColumn>
    <tableColumn id="10" xr3:uid="{00000000-0010-0000-0000-00000A000000}" name="GFS Level 3" dataDxfId="66" dataCellStyle="Explanatory Text">
      <calculatedColumnFormula>IFERROR(VLOOKUP(Government_revenues_table[[#This Row],[Классификация на основе Системы GFS]],Table6_GFS_codes_classification[],COLUMNS($F:H)+3,FALSE),"Do not enter data")</calculatedColumnFormula>
    </tableColumn>
    <tableColumn id="7" xr3:uid="{00000000-0010-0000-0000-000007000000}" name="GFS Level 4" dataDxfId="65" dataCellStyle="Explanatory Text">
      <calculatedColumnFormula>IFERROR(VLOOKUP(Government_revenues_table[[#This Row],[Классификация на основе Системы GFS]],Table6_GFS_codes_classification[],COLUMNS($F:I)+3,FALSE),"Do not enter data")</calculatedColumnFormula>
    </tableColumn>
    <tableColumn id="1" xr3:uid="{00000000-0010-0000-0000-000001000000}" name="Классификация на основе Системы GFS" dataDxfId="64"/>
    <tableColumn id="11" xr3:uid="{00000000-0010-0000-0000-00000B000000}" name="Сектор" dataDxfId="63"/>
    <tableColumn id="3" xr3:uid="{00000000-0010-0000-0000-000003000000}" name="Название потока доходов" dataDxfId="62"/>
    <tableColumn id="4" xr3:uid="{00000000-0010-0000-0000-000004000000}" name="Государственный субъект" dataDxfId="61"/>
    <tableColumn id="5" xr3:uid="{00000000-0010-0000-0000-000005000000}" name="Размер доходов" dataDxfId="60" dataCellStyle="Comma"/>
    <tableColumn id="2" xr3:uid="{717E21EE-FF78-4681-8A7C-9B91BD3462F9}" name="Валюта" dataDxfId="59"/>
  </tableColumns>
  <tableStyleInfo name="EITI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E4D668-E03A-46B3-BA3C-CBA53E259CA3}" name="Table10" displayName="Table10" ref="B14:N31" totalsRowShown="0" headerRowDxfId="58" dataDxfId="57">
  <autoFilter ref="B14:N31" xr:uid="{F6A9E8DB-AAD3-4F23-BDF8-F73CD40C929E}"/>
  <tableColumns count="13">
    <tableColumn id="7" xr3:uid="{B0B955AC-7B0F-4E2F-A90F-081F8DF53075}" name="Sector" dataDxfId="56">
      <calculatedColumnFormula>VLOOKUP(C15,Companies[],3,FALSE)</calculatedColumnFormula>
    </tableColumn>
    <tableColumn id="1" xr3:uid="{F4BA65A6-3315-4982-8AD1-6233F51539B3}" name="Компания" dataDxfId="55"/>
    <tableColumn id="3" xr3:uid="{4A565997-97E1-47A8-8ADC-39016648A467}" name="Государственный субъект" dataDxfId="54"/>
    <tableColumn id="4" xr3:uid="{75F55348-A345-4AA0-B61D-0C0295D72872}" name="Название потока доходов" dataDxfId="53"/>
    <tableColumn id="5" xr3:uid="{8F7A06AD-203D-4268-8054-4B0336697888}" name="Взимается на уровне проекта (Да/Нет)" dataDxfId="52"/>
    <tableColumn id="6" xr3:uid="{9B64602E-90E7-4EA8-BE6A-A27376494140}" name="Отчетность осуществляется по проектам (Да/Нет)" dataDxfId="51" dataCellStyle="Comma"/>
    <tableColumn id="2" xr3:uid="{43916E52-B1CF-479E-90B0-1D04D88358CC}" name="Название проекта" dataDxfId="50"/>
    <tableColumn id="13" xr3:uid="{34B04123-A3F5-4642-9FBB-D99F80C5C76E}" name="Валюта отчетности" dataDxfId="49"/>
    <tableColumn id="14" xr3:uid="{6349802A-D43D-4C34-8E59-A12205BD358D}" name="Размер доходов" dataDxfId="48" dataCellStyle="Comma"/>
    <tableColumn id="18" xr3:uid="{9520FDAE-EF49-4183-894D-5E5291D023E4}" name="Оплата осуществляется в натуральной форме (Да/Нет)" dataDxfId="47"/>
    <tableColumn id="8" xr3:uid="{A773D8BD-C33D-417F-8B52-0168D9E80008}" name="Объем оплаты в натуральной форме (если применимо)" dataDxfId="46"/>
    <tableColumn id="9" xr3:uid="{BED2E64F-7F4B-4636-8EC9-DCC71768D73F}" name="Единица измерения (если применимо)" dataDxfId="45"/>
    <tableColumn id="10" xr3:uid="{A6754352-A303-4E88-808C-7F5939247080}" name="Комментарии" dataDxfId="44"/>
  </tableColumns>
  <tableStyleInfo name="EITI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_Country_codes_and_currencies" displayName="Table1_Country_codes_and_currencies" ref="A2:G246" totalsRowShown="0" headerRowDxfId="43" dataDxfId="42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100-000001000000}" name="Country or Area name" dataDxfId="41"/>
    <tableColumn id="2" xr3:uid="{00000000-0010-0000-0100-000002000000}" name="ISO Alpha-2 Code" dataDxfId="40"/>
    <tableColumn id="3" xr3:uid="{00000000-0010-0000-0100-000003000000}" name="ISO Alpha-3 Code" dataDxfId="39"/>
    <tableColumn id="4" xr3:uid="{00000000-0010-0000-0100-000004000000}" name="ISO Numeric Code (UN M49)" dataDxfId="38"/>
    <tableColumn id="5" xr3:uid="{00000000-0010-0000-0100-000005000000}" name="Currency code (ISO-4217)" dataDxfId="37"/>
    <tableColumn id="6" xr3:uid="{00000000-0010-0000-0100-000006000000}" name="Currency code num (ISO-4217)" dataDxfId="36"/>
    <tableColumn id="7" xr3:uid="{00000000-0010-0000-0100-000007000000}" name="Currency" dataDxfId="35"/>
  </tableColumns>
  <tableStyleInfo name="EITI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_Simple_options" displayName="Table2_Simple_options" ref="I2:I7" totalsRowShown="0" headerRowDxfId="34" dataDxfId="33">
  <autoFilter ref="I2:I7" xr:uid="{00000000-0009-0000-0100-000002000000}"/>
  <tableColumns count="1">
    <tableColumn id="1" xr3:uid="{00000000-0010-0000-0200-000001000000}" name="List" dataDxfId="32"/>
  </tableColumns>
  <tableStyleInfo name="EITI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_Currency_code_list" displayName="Table4_Currency_code_list" ref="I10:K168" totalsRowShown="0" headerRowDxfId="31" dataDxfId="29" headerRowBorderDxfId="30" tableBorderDxfId="28">
  <autoFilter ref="I10:K168" xr:uid="{00000000-0009-0000-0100-000004000000}"/>
  <tableColumns count="3">
    <tableColumn id="1" xr3:uid="{00000000-0010-0000-0300-000001000000}" name="Currency code (ISO-4217)" dataDxfId="27"/>
    <tableColumn id="2" xr3:uid="{00000000-0010-0000-0300-000002000000}" name="Currency code num (ISO-4217)" dataDxfId="26"/>
    <tableColumn id="3" xr3:uid="{00000000-0010-0000-0300-000003000000}" name="Currency" dataDxfId="25"/>
  </tableColumns>
  <tableStyleInfo name="EITI 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_Reporting_options" displayName="Table3_Reporting_options" ref="K2:K7" totalsRowShown="0" headerRowDxfId="24" dataDxfId="23">
  <autoFilter ref="K2:K7" xr:uid="{00000000-0009-0000-0100-000003000000}"/>
  <tableColumns count="1">
    <tableColumn id="1" xr3:uid="{00000000-0010-0000-0400-000001000000}" name="List" dataDxfId="22"/>
  </tableColumns>
  <tableStyleInfo name="EITI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countri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countries" TargetMode="External"/><Relationship Id="rId12" Type="http://schemas.openxmlformats.org/officeDocument/2006/relationships/hyperlink" Target="https://eiti.org/ru/data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hyperlink" Target="mailto:data@eiti.org?subject=Summary%20data%20feedback" TargetMode="External"/><Relationship Id="rId5" Type="http://schemas.openxmlformats.org/officeDocument/2006/relationships/hyperlink" Target="https://eiti.org/summary-data-template" TargetMode="External"/><Relationship Id="rId10" Type="http://schemas.openxmlformats.org/officeDocument/2006/relationships/hyperlink" Target="https://eiti.org/summary-data-template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countri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ata@eiti.or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hyperlink" Target="https://eiti.org/countries" TargetMode="External"/><Relationship Id="rId2" Type="http://schemas.openxmlformats.org/officeDocument/2006/relationships/hyperlink" Target="https://en.wikipedia.org/wiki/ISO_4217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hyperlink" Target="https://eiti.org/countries" TargetMode="External"/><Relationship Id="rId5" Type="http://schemas.openxmlformats.org/officeDocument/2006/relationships/hyperlink" Target="mailto:data@eiti.org" TargetMode="External"/><Relationship Id="rId10" Type="http://schemas.openxmlformats.org/officeDocument/2006/relationships/hyperlink" Target="https://eiti.org/countries" TargetMode="External"/><Relationship Id="rId4" Type="http://schemas.openxmlformats.org/officeDocument/2006/relationships/hyperlink" Target="https://eiti.org/document/standard" TargetMode="External"/><Relationship Id="rId9" Type="http://schemas.openxmlformats.org/officeDocument/2006/relationships/hyperlink" Target="https://eiti.org/summary-data-templat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document/standard" TargetMode="External"/><Relationship Id="rId13" Type="http://schemas.openxmlformats.org/officeDocument/2006/relationships/hyperlink" Target="https://eiti.org/document/standard" TargetMode="External"/><Relationship Id="rId18" Type="http://schemas.openxmlformats.org/officeDocument/2006/relationships/hyperlink" Target="https://eiti.org/document/standard" TargetMode="External"/><Relationship Id="rId26" Type="http://schemas.openxmlformats.org/officeDocument/2006/relationships/hyperlink" Target="https://eiti.org/document/standard" TargetMode="External"/><Relationship Id="rId3" Type="http://schemas.openxmlformats.org/officeDocument/2006/relationships/hyperlink" Target="https://eiti.org/document/standard" TargetMode="External"/><Relationship Id="rId21" Type="http://schemas.openxmlformats.org/officeDocument/2006/relationships/hyperlink" Target="https://eiti.org/document/standard" TargetMode="External"/><Relationship Id="rId7" Type="http://schemas.openxmlformats.org/officeDocument/2006/relationships/hyperlink" Target="https://eiti.org/document/standard" TargetMode="External"/><Relationship Id="rId12" Type="http://schemas.openxmlformats.org/officeDocument/2006/relationships/hyperlink" Target="https://eiti.org/document/standard" TargetMode="External"/><Relationship Id="rId17" Type="http://schemas.openxmlformats.org/officeDocument/2006/relationships/hyperlink" Target="https://eiti.org/document/standard" TargetMode="External"/><Relationship Id="rId25" Type="http://schemas.openxmlformats.org/officeDocument/2006/relationships/hyperlink" Target="https://eiti.org/document/standard" TargetMode="External"/><Relationship Id="rId2" Type="http://schemas.openxmlformats.org/officeDocument/2006/relationships/hyperlink" Target="https://eiti.org/document/standard" TargetMode="External"/><Relationship Id="rId16" Type="http://schemas.openxmlformats.org/officeDocument/2006/relationships/hyperlink" Target="https://eiti.org/document/standard" TargetMode="External"/><Relationship Id="rId20" Type="http://schemas.openxmlformats.org/officeDocument/2006/relationships/hyperlink" Target="https://eiti.org/document/standard" TargetMode="External"/><Relationship Id="rId29" Type="http://schemas.openxmlformats.org/officeDocument/2006/relationships/hyperlink" Target="https://eiti.org/ru/document/eiti-summary-data-template" TargetMode="External"/><Relationship Id="rId1" Type="http://schemas.openxmlformats.org/officeDocument/2006/relationships/hyperlink" Target="https://unstats.un.org/unsd/tradekb/Knowledgebase/50018/Harmonized-Commodity-Description-and-Coding-Systems-HS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hyperlink" Target="https://eiti.org/document/standard" TargetMode="External"/><Relationship Id="rId24" Type="http://schemas.openxmlformats.org/officeDocument/2006/relationships/hyperlink" Target="https://eiti.org/document/standard" TargetMode="External"/><Relationship Id="rId5" Type="http://schemas.openxmlformats.org/officeDocument/2006/relationships/hyperlink" Target="https://eiti.org/summary-data-template" TargetMode="External"/><Relationship Id="rId15" Type="http://schemas.openxmlformats.org/officeDocument/2006/relationships/hyperlink" Target="https://eiti.org/document/standard" TargetMode="External"/><Relationship Id="rId23" Type="http://schemas.openxmlformats.org/officeDocument/2006/relationships/hyperlink" Target="https://eiti.org/document/standard" TargetMode="External"/><Relationship Id="rId28" Type="http://schemas.openxmlformats.org/officeDocument/2006/relationships/hyperlink" Target="https://eiti.org/document/standard" TargetMode="External"/><Relationship Id="rId10" Type="http://schemas.openxmlformats.org/officeDocument/2006/relationships/hyperlink" Target="https://eiti.org/document/standard" TargetMode="External"/><Relationship Id="rId19" Type="http://schemas.openxmlformats.org/officeDocument/2006/relationships/hyperlink" Target="https://eiti.org/document/standard" TargetMode="External"/><Relationship Id="rId4" Type="http://schemas.openxmlformats.org/officeDocument/2006/relationships/hyperlink" Target="https://eiti.org/document/standard" TargetMode="External"/><Relationship Id="rId9" Type="http://schemas.openxmlformats.org/officeDocument/2006/relationships/hyperlink" Target="https://eiti.org/document/standard" TargetMode="External"/><Relationship Id="rId14" Type="http://schemas.openxmlformats.org/officeDocument/2006/relationships/hyperlink" Target="https://eiti.org/document/standard" TargetMode="External"/><Relationship Id="rId22" Type="http://schemas.openxmlformats.org/officeDocument/2006/relationships/hyperlink" Target="https://eiti.org/document/standard" TargetMode="External"/><Relationship Id="rId27" Type="http://schemas.openxmlformats.org/officeDocument/2006/relationships/hyperlink" Target="https://unstats.un.org/unsd/nationalaccount/sna2008.asp" TargetMode="External"/><Relationship Id="rId30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/eiti.org/ru/document/eiti-summary-data-template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eiti.org/summary-data-template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data@eiti.or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imf.org/external/np/sta/gfsm/" TargetMode="External"/><Relationship Id="rId7" Type="http://schemas.openxmlformats.org/officeDocument/2006/relationships/hyperlink" Target="https://eiti.org/ru/document/eiti-summary-data-template" TargetMode="External"/><Relationship Id="rId2" Type="http://schemas.openxmlformats.org/officeDocument/2006/relationships/hyperlink" Target="https://eiti.org/document/standard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mailto:data@eiti.org" TargetMode="External"/><Relationship Id="rId5" Type="http://schemas.openxmlformats.org/officeDocument/2006/relationships/hyperlink" Target="https://eiti.org/ru/document/eiti-summary-data-template" TargetMode="External"/><Relationship Id="rId10" Type="http://schemas.openxmlformats.org/officeDocument/2006/relationships/table" Target="../tables/table4.xml"/><Relationship Id="rId4" Type="http://schemas.openxmlformats.org/officeDocument/2006/relationships/hyperlink" Target="https://eiti.org/summary-data-template" TargetMode="External"/><Relationship Id="rId9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iti.org/summary-data-template" TargetMode="External"/><Relationship Id="rId7" Type="http://schemas.openxmlformats.org/officeDocument/2006/relationships/table" Target="../tables/table5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ru/document/eiti-summary-data-template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5688-E42F-4832-8C6E-9919F2571DF6}">
  <sheetPr codeName="Sheet1"/>
  <dimension ref="B1:G57"/>
  <sheetViews>
    <sheetView showGridLines="0" tabSelected="1" zoomScale="85" zoomScaleNormal="85" workbookViewId="0">
      <selection activeCell="L19" sqref="L19"/>
    </sheetView>
  </sheetViews>
  <sheetFormatPr defaultColWidth="4" defaultRowHeight="24" customHeight="1" x14ac:dyDescent="0.35"/>
  <cols>
    <col min="1" max="1" width="4" style="26"/>
    <col min="2" max="2" width="4" style="26" hidden="1" customWidth="1"/>
    <col min="3" max="3" width="76.54296875" style="26" customWidth="1"/>
    <col min="4" max="4" width="2.81640625" style="26" customWidth="1"/>
    <col min="5" max="5" width="56.1796875" style="26" customWidth="1"/>
    <col min="6" max="6" width="2.81640625" style="26" customWidth="1"/>
    <col min="7" max="7" width="50.54296875" style="26" customWidth="1"/>
    <col min="8" max="16384" width="4" style="26"/>
  </cols>
  <sheetData>
    <row r="1" spans="2:7" ht="15.75" customHeight="1" x14ac:dyDescent="0.35">
      <c r="C1" s="27"/>
    </row>
    <row r="2" spans="2:7" ht="15" x14ac:dyDescent="0.35">
      <c r="C2" s="28"/>
      <c r="E2" s="28"/>
    </row>
    <row r="3" spans="2:7" ht="15" x14ac:dyDescent="0.35">
      <c r="B3" s="28"/>
      <c r="C3" s="28"/>
      <c r="E3" s="29"/>
      <c r="G3" s="29"/>
    </row>
    <row r="4" spans="2:7" ht="15" x14ac:dyDescent="0.35">
      <c r="B4" s="28"/>
      <c r="C4" s="28"/>
      <c r="E4" s="29" t="s">
        <v>1443</v>
      </c>
      <c r="G4" s="220" t="s">
        <v>1435</v>
      </c>
    </row>
    <row r="5" spans="2:7" ht="15" x14ac:dyDescent="0.35">
      <c r="B5" s="28"/>
    </row>
    <row r="6" spans="2:7" ht="3.75" customHeight="1" x14ac:dyDescent="0.35">
      <c r="B6" s="28"/>
    </row>
    <row r="7" spans="2:7" ht="3.75" customHeight="1" x14ac:dyDescent="0.35">
      <c r="B7" s="28"/>
    </row>
    <row r="8" spans="2:7" ht="15" x14ac:dyDescent="0.35">
      <c r="B8" s="28"/>
    </row>
    <row r="9" spans="2:7" ht="15" x14ac:dyDescent="0.35">
      <c r="B9" s="28"/>
      <c r="C9" s="50"/>
      <c r="D9" s="51"/>
      <c r="E9" s="51"/>
      <c r="F9" s="52"/>
      <c r="G9" s="52"/>
    </row>
    <row r="10" spans="2:7" ht="22.5" x14ac:dyDescent="0.35">
      <c r="B10" s="28"/>
      <c r="C10" s="130" t="s">
        <v>1444</v>
      </c>
      <c r="D10" s="53"/>
      <c r="E10" s="53"/>
      <c r="F10" s="52"/>
      <c r="G10" s="52"/>
    </row>
    <row r="11" spans="2:7" ht="15" x14ac:dyDescent="0.35">
      <c r="B11" s="28"/>
      <c r="C11" s="54" t="s">
        <v>1445</v>
      </c>
      <c r="D11" s="55"/>
      <c r="E11" s="55"/>
      <c r="F11" s="52"/>
      <c r="G11" s="52"/>
    </row>
    <row r="12" spans="2:7" ht="15" x14ac:dyDescent="0.35">
      <c r="B12" s="28"/>
      <c r="C12" s="50"/>
      <c r="D12" s="51"/>
      <c r="E12" s="51"/>
      <c r="F12" s="52"/>
      <c r="G12" s="52"/>
    </row>
    <row r="13" spans="2:7" ht="15" x14ac:dyDescent="0.35">
      <c r="B13" s="28"/>
      <c r="C13" s="56" t="s">
        <v>1446</v>
      </c>
      <c r="D13" s="51"/>
      <c r="E13" s="51"/>
      <c r="F13" s="52"/>
      <c r="G13" s="52"/>
    </row>
    <row r="14" spans="2:7" ht="15" x14ac:dyDescent="0.35">
      <c r="B14" s="28"/>
      <c r="C14" s="276" t="s">
        <v>1447</v>
      </c>
      <c r="D14" s="276"/>
      <c r="E14" s="276"/>
      <c r="F14" s="52"/>
      <c r="G14" s="52"/>
    </row>
    <row r="15" spans="2:7" ht="15" x14ac:dyDescent="0.35">
      <c r="B15" s="28"/>
      <c r="C15" s="57"/>
      <c r="D15" s="57"/>
      <c r="E15" s="57"/>
      <c r="F15" s="52"/>
      <c r="G15" s="52"/>
    </row>
    <row r="16" spans="2:7" ht="15" x14ac:dyDescent="0.35">
      <c r="B16" s="28"/>
      <c r="C16" s="58" t="s">
        <v>1448</v>
      </c>
      <c r="D16" s="59"/>
      <c r="E16" s="59"/>
      <c r="F16" s="52"/>
      <c r="G16" s="52"/>
    </row>
    <row r="17" spans="2:7" ht="15" x14ac:dyDescent="0.35">
      <c r="B17" s="28"/>
      <c r="C17" s="60" t="s">
        <v>1449</v>
      </c>
      <c r="D17" s="59"/>
      <c r="E17" s="59"/>
      <c r="F17" s="52"/>
      <c r="G17" s="52"/>
    </row>
    <row r="18" spans="2:7" ht="15" x14ac:dyDescent="0.35">
      <c r="B18" s="28"/>
      <c r="C18" s="60" t="s">
        <v>1450</v>
      </c>
      <c r="D18" s="59"/>
      <c r="E18" s="59"/>
      <c r="F18" s="52"/>
      <c r="G18" s="52"/>
    </row>
    <row r="19" spans="2:7" ht="15" x14ac:dyDescent="0.35">
      <c r="B19" s="28"/>
      <c r="C19" s="280" t="s">
        <v>1451</v>
      </c>
      <c r="D19" s="280"/>
      <c r="E19" s="280"/>
      <c r="F19" s="52"/>
      <c r="G19" s="52"/>
    </row>
    <row r="20" spans="2:7" ht="32.15" customHeight="1" x14ac:dyDescent="0.35">
      <c r="B20" s="28"/>
      <c r="C20" s="275" t="s">
        <v>2016</v>
      </c>
      <c r="D20" s="275"/>
      <c r="E20" s="275"/>
      <c r="F20" s="52"/>
      <c r="G20" s="52"/>
    </row>
    <row r="21" spans="2:7" ht="15" x14ac:dyDescent="0.35">
      <c r="B21" s="28"/>
      <c r="C21" s="59"/>
      <c r="D21" s="59"/>
      <c r="E21" s="59"/>
      <c r="F21" s="52"/>
      <c r="G21" s="52"/>
    </row>
    <row r="22" spans="2:7" ht="15" x14ac:dyDescent="0.35">
      <c r="B22" s="28"/>
      <c r="C22" s="58" t="s">
        <v>1452</v>
      </c>
      <c r="D22" s="60"/>
      <c r="E22" s="60"/>
      <c r="F22" s="52"/>
      <c r="G22" s="52"/>
    </row>
    <row r="23" spans="2:7" ht="15" x14ac:dyDescent="0.35">
      <c r="B23" s="28"/>
      <c r="C23" s="60"/>
      <c r="D23" s="60"/>
      <c r="E23" s="60"/>
      <c r="F23" s="52"/>
      <c r="G23" s="52"/>
    </row>
    <row r="24" spans="2:7" ht="15" x14ac:dyDescent="0.35">
      <c r="B24" s="28"/>
      <c r="C24" s="61"/>
      <c r="D24" s="53"/>
      <c r="E24" s="53"/>
      <c r="F24" s="52"/>
      <c r="G24" s="52"/>
    </row>
    <row r="25" spans="2:7" ht="15" x14ac:dyDescent="0.35">
      <c r="B25" s="28"/>
      <c r="C25" s="62" t="s">
        <v>1453</v>
      </c>
      <c r="D25" s="53"/>
      <c r="E25" s="53"/>
      <c r="F25" s="52"/>
      <c r="G25" s="52"/>
    </row>
    <row r="26" spans="2:7" ht="15" x14ac:dyDescent="0.35">
      <c r="B26" s="28"/>
      <c r="C26" s="63"/>
      <c r="D26" s="53"/>
      <c r="E26" s="53"/>
      <c r="F26" s="52"/>
      <c r="G26" s="52"/>
    </row>
    <row r="27" spans="2:7" ht="15" x14ac:dyDescent="0.35">
      <c r="B27" s="28"/>
      <c r="C27" s="64" t="s">
        <v>1454</v>
      </c>
      <c r="D27" s="53"/>
      <c r="E27" s="53"/>
      <c r="F27" s="52"/>
      <c r="G27" s="52"/>
    </row>
    <row r="28" spans="2:7" ht="15" x14ac:dyDescent="0.35">
      <c r="B28" s="28"/>
      <c r="C28" s="64" t="s">
        <v>1455</v>
      </c>
      <c r="D28" s="53"/>
      <c r="E28" s="53"/>
      <c r="F28" s="52"/>
      <c r="G28" s="52"/>
    </row>
    <row r="29" spans="2:7" ht="15" x14ac:dyDescent="0.35">
      <c r="B29" s="28"/>
      <c r="C29" s="64" t="s">
        <v>1456</v>
      </c>
      <c r="D29" s="53"/>
      <c r="E29" s="53"/>
      <c r="F29" s="52"/>
      <c r="G29" s="52"/>
    </row>
    <row r="30" spans="2:7" ht="15" x14ac:dyDescent="0.35">
      <c r="B30" s="28"/>
      <c r="C30" s="64" t="s">
        <v>1457</v>
      </c>
      <c r="D30" s="53"/>
      <c r="E30" s="53"/>
      <c r="F30" s="52"/>
      <c r="G30" s="52"/>
    </row>
    <row r="31" spans="2:7" ht="15" x14ac:dyDescent="0.35">
      <c r="B31" s="28"/>
      <c r="C31" s="64" t="s">
        <v>1458</v>
      </c>
      <c r="D31" s="53"/>
      <c r="E31" s="53"/>
      <c r="F31" s="52"/>
      <c r="G31" s="52"/>
    </row>
    <row r="32" spans="2:7" ht="15" x14ac:dyDescent="0.35">
      <c r="B32" s="28"/>
      <c r="C32" s="61"/>
      <c r="D32" s="61"/>
      <c r="E32" s="61"/>
      <c r="F32" s="52"/>
      <c r="G32" s="52"/>
    </row>
    <row r="33" spans="2:7" ht="15" x14ac:dyDescent="0.35">
      <c r="B33" s="28"/>
      <c r="C33" s="272" t="s">
        <v>1459</v>
      </c>
      <c r="D33" s="273"/>
      <c r="E33" s="273"/>
      <c r="F33" s="273"/>
      <c r="G33" s="273"/>
    </row>
    <row r="34" spans="2:7" s="30" customFormat="1" ht="15" x14ac:dyDescent="0.4">
      <c r="B34" s="31"/>
      <c r="C34" s="32"/>
      <c r="D34" s="32"/>
      <c r="E34" s="33"/>
      <c r="F34" s="31"/>
      <c r="G34" s="31"/>
    </row>
    <row r="35" spans="2:7" ht="30" x14ac:dyDescent="0.35">
      <c r="B35" s="28"/>
      <c r="C35" s="65" t="s">
        <v>1460</v>
      </c>
      <c r="E35" s="245" t="s">
        <v>1461</v>
      </c>
      <c r="G35" s="254" t="s">
        <v>1462</v>
      </c>
    </row>
    <row r="36" spans="2:7" s="30" customFormat="1" ht="15" x14ac:dyDescent="0.35">
      <c r="B36" s="31"/>
      <c r="C36" s="35"/>
      <c r="E36" s="35"/>
      <c r="G36" s="35"/>
    </row>
    <row r="37" spans="2:7" ht="15" x14ac:dyDescent="0.4">
      <c r="B37" s="28"/>
      <c r="C37" s="58" t="s">
        <v>1463</v>
      </c>
      <c r="D37" s="61"/>
      <c r="E37" s="66"/>
      <c r="F37" s="52"/>
      <c r="G37" s="52"/>
    </row>
    <row r="38" spans="2:7" ht="15" x14ac:dyDescent="0.4">
      <c r="B38" s="28"/>
      <c r="C38" s="36"/>
      <c r="D38" s="36"/>
      <c r="E38" s="37"/>
      <c r="F38" s="28"/>
      <c r="G38" s="28"/>
    </row>
    <row r="40" spans="2:7" ht="15.65" customHeight="1" x14ac:dyDescent="0.35">
      <c r="B40" s="28"/>
      <c r="C40" s="67" t="s">
        <v>1464</v>
      </c>
      <c r="D40" s="38"/>
      <c r="E40" s="70" t="s">
        <v>1469</v>
      </c>
      <c r="F40" s="71"/>
      <c r="G40" s="72"/>
    </row>
    <row r="41" spans="2:7" ht="43.5" customHeight="1" x14ac:dyDescent="0.35">
      <c r="B41" s="28"/>
      <c r="C41" s="68" t="s">
        <v>1468</v>
      </c>
      <c r="D41" s="38"/>
      <c r="E41" s="73" t="s">
        <v>1470</v>
      </c>
      <c r="F41" s="74"/>
      <c r="G41" s="75"/>
    </row>
    <row r="42" spans="2:7" ht="40" customHeight="1" x14ac:dyDescent="0.35">
      <c r="B42" s="28"/>
      <c r="C42" s="68" t="s">
        <v>1467</v>
      </c>
      <c r="D42" s="38"/>
      <c r="E42" s="76" t="s">
        <v>1471</v>
      </c>
      <c r="F42" s="74"/>
      <c r="G42" s="75"/>
    </row>
    <row r="43" spans="2:7" ht="24" customHeight="1" x14ac:dyDescent="0.35">
      <c r="B43" s="28"/>
      <c r="C43" s="68" t="s">
        <v>1466</v>
      </c>
      <c r="D43" s="38"/>
      <c r="E43" s="73" t="s">
        <v>1472</v>
      </c>
      <c r="F43" s="74"/>
      <c r="G43" s="75"/>
    </row>
    <row r="44" spans="2:7" ht="48" customHeight="1" x14ac:dyDescent="0.35">
      <c r="B44" s="28"/>
      <c r="C44" s="69" t="s">
        <v>1465</v>
      </c>
      <c r="D44" s="38"/>
      <c r="E44" s="77" t="s">
        <v>1473</v>
      </c>
      <c r="F44" s="78"/>
      <c r="G44" s="79"/>
    </row>
    <row r="45" spans="2:7" ht="12" customHeight="1" thickBot="1" x14ac:dyDescent="0.4">
      <c r="B45" s="28"/>
    </row>
    <row r="46" spans="2:7" ht="15.5" thickBot="1" x14ac:dyDescent="0.4">
      <c r="B46" s="28"/>
      <c r="C46" s="277" t="s">
        <v>1474</v>
      </c>
      <c r="D46" s="278"/>
      <c r="E46" s="278"/>
      <c r="F46" s="278"/>
      <c r="G46" s="279"/>
    </row>
    <row r="47" spans="2:7" ht="15.5" thickBot="1" x14ac:dyDescent="0.4">
      <c r="C47" s="274" t="s">
        <v>1475</v>
      </c>
      <c r="D47" s="274"/>
      <c r="E47" s="274"/>
      <c r="F47" s="274"/>
      <c r="G47" s="274"/>
    </row>
    <row r="48" spans="2:7" ht="15.5" thickBot="1" x14ac:dyDescent="0.4">
      <c r="C48" s="36"/>
      <c r="D48" s="36"/>
      <c r="E48" s="36"/>
      <c r="F48" s="36"/>
      <c r="G48" s="28"/>
    </row>
    <row r="49" spans="2:7" ht="15" x14ac:dyDescent="0.35">
      <c r="C49" s="39" t="s">
        <v>1476</v>
      </c>
      <c r="D49" s="40"/>
      <c r="E49" s="41"/>
      <c r="F49" s="40"/>
      <c r="G49" s="40"/>
    </row>
    <row r="50" spans="2:7" ht="15" x14ac:dyDescent="0.35">
      <c r="C50" s="271" t="s">
        <v>1477</v>
      </c>
      <c r="D50" s="271"/>
      <c r="E50" s="271"/>
      <c r="F50" s="271"/>
      <c r="G50" s="271"/>
    </row>
    <row r="51" spans="2:7" ht="15" x14ac:dyDescent="0.35">
      <c r="B51" s="42" t="s">
        <v>978</v>
      </c>
      <c r="C51" s="43" t="s">
        <v>1478</v>
      </c>
      <c r="D51" s="42"/>
      <c r="E51" s="44"/>
      <c r="F51" s="42"/>
      <c r="G51" s="45"/>
    </row>
    <row r="52" spans="2:7" ht="15" x14ac:dyDescent="0.35"/>
    <row r="53" spans="2:7" ht="15" x14ac:dyDescent="0.35"/>
    <row r="54" spans="2:7" ht="15" x14ac:dyDescent="0.35"/>
    <row r="55" spans="2:7" ht="15" x14ac:dyDescent="0.35"/>
    <row r="56" spans="2:7" ht="15" x14ac:dyDescent="0.35"/>
    <row r="57" spans="2:7" ht="15" x14ac:dyDescent="0.35"/>
  </sheetData>
  <mergeCells count="7">
    <mergeCell ref="C50:G50"/>
    <mergeCell ref="C33:G33"/>
    <mergeCell ref="C47:G47"/>
    <mergeCell ref="C20:E20"/>
    <mergeCell ref="C14:E14"/>
    <mergeCell ref="C46:G46"/>
    <mergeCell ref="C19:E19"/>
  </mergeCells>
  <dataValidations count="2">
    <dataValidation type="whole" errorStyle="warning" allowBlank="1" showInputMessage="1" showErrorMessage="1" errorTitle="Не изменяйте эту ячейку" error="Ввод данных осуществляется Международным Секретариатом" sqref="G4" xr:uid="{9CAED772-5693-4F11-946B-BF3C0AB9D21C}">
      <formula1>444</formula1>
      <formula2>555</formula2>
    </dataValidation>
    <dataValidation type="whole" allowBlank="1" showInputMessage="1" showErrorMessage="1" errorTitle="Не изменяйте эти ячейки" error="Не изменяйте эти ячейки" sqref="C4:F52 G5:G52 C1:G3" xr:uid="{0CFC7B6E-3E5D-41BA-AAED-1E7AB33DBBBD}">
      <formula1>10000</formula1>
      <formula2>50000</formula2>
    </dataValidation>
  </dataValidations>
  <hyperlinks>
    <hyperlink ref="C47:G47" r:id="rId1" display="Give us your feedback or report a conflict in the data! Write to us at  data@eiti.org" xr:uid="{35B72654-1E12-4C3B-B5E0-4E543581A292}"/>
    <hyperlink ref="G47" r:id="rId2" display="Give us your feedback or report a conflict in the data! Write to us at  data@eiti.org" xr:uid="{819E44F5-39EF-4966-99B8-F4D1C6CD6EE1}"/>
    <hyperlink ref="E47:F47" r:id="rId3" display="Give us your feedback or report a conflict in the data! Write to us at  data@eiti.org" xr:uid="{01036C29-2A34-47DF-A023-B7343C8F033F}"/>
    <hyperlink ref="F47" r:id="rId4" display="Give us your feedback or report a conflict in the data! Write to us at  data@eiti.org" xr:uid="{B81F9E1C-4813-4A77-84E3-ACD89DAE16E9}"/>
    <hyperlink ref="C46:G46" r:id="rId5" display="For the latest version of Summary data templates, see  https://eiti.org/summary-data-template" xr:uid="{9C2E2180-4461-44AD-A05F-7FFB557A97F6}"/>
    <hyperlink ref="C19:E19" r:id="rId6" display="3. Этот лист данных следует представить вместе с Отчетом ИПДО. Отправьте его в Международный Секретариат: data@eiti.org " xr:uid="{2FD53678-CD97-4AD4-AF43-BF157E80D8EC}"/>
    <hyperlink ref="F46" r:id="rId7" display="Curious about your country? Check if you country implements the EITI Standard at  https://eiti.org/countries" xr:uid="{8EA84958-AA98-4BFD-BEB1-A9D863663610}"/>
    <hyperlink ref="E46:F46" r:id="rId8" display="Curious about your country? Check if you country implements the EITI Standard at  https://eiti.org/countries" xr:uid="{C3F91BDC-7793-4335-8ADC-4696DC2DE7B4}"/>
    <hyperlink ref="G46" r:id="rId9" display="Curious about your country? Check if you country implements the EITI Standard at  https://eiti.org/countries" xr:uid="{3D1C7DB1-739B-4AEC-9446-E9FD67FCE175}"/>
    <hyperlink ref="C46:G46" r:id="rId10" display="For the latest version of Summary data templates, see  https://eiti.org/summary-data-template" xr:uid="{C5DF08ED-267B-41AB-AFFD-42DF94B4D193}"/>
    <hyperlink ref="C33:D33" r:id="rId11" display="The International Secretariat can provide advice and support on request. Please contact " xr:uid="{0296C1C5-C2F5-472B-8022-3DC0B070763E}"/>
    <hyperlink ref="C20:E20" r:id="rId12" display="4. Данные будут использоваться для заполнения глобального репозитория данных ИПДО, доступного на международном веб-сайте ИПДО: https://eiti.org/ru/data. Вы получите обратно файл, который будет пригоден для публикации там, где вы предпочтете. " xr:uid="{91764B2B-390F-4282-BF0A-23BDEE8BB758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5"/>
  <sheetViews>
    <sheetView showGridLines="0" topLeftCell="A13" zoomScale="85" zoomScaleNormal="85" workbookViewId="0">
      <selection activeCell="N26" sqref="N26"/>
    </sheetView>
  </sheetViews>
  <sheetFormatPr defaultColWidth="4" defaultRowHeight="24" customHeight="1" x14ac:dyDescent="0.35"/>
  <cols>
    <col min="1" max="1" width="4" style="12"/>
    <col min="2" max="2" width="4" style="12" hidden="1" customWidth="1"/>
    <col min="3" max="3" width="75" style="12" bestFit="1" customWidth="1"/>
    <col min="4" max="4" width="2.81640625" style="12" customWidth="1"/>
    <col min="5" max="5" width="44.453125" style="12" bestFit="1" customWidth="1"/>
    <col min="6" max="6" width="2.81640625" style="12" customWidth="1"/>
    <col min="7" max="7" width="40.1796875" style="12" bestFit="1" customWidth="1"/>
    <col min="8" max="16384" width="4" style="12"/>
  </cols>
  <sheetData>
    <row r="1" spans="1:7" ht="16" x14ac:dyDescent="0.35">
      <c r="B1" s="13"/>
    </row>
    <row r="2" spans="1:7" ht="16" x14ac:dyDescent="0.35">
      <c r="B2" s="13"/>
      <c r="C2" s="285" t="s">
        <v>1479</v>
      </c>
      <c r="D2" s="285"/>
      <c r="E2" s="285"/>
      <c r="F2" s="285"/>
      <c r="G2" s="285"/>
    </row>
    <row r="3" spans="1:7" s="215" customFormat="1" ht="22.5" x14ac:dyDescent="0.35">
      <c r="B3" s="214"/>
      <c r="C3" s="286" t="s">
        <v>1480</v>
      </c>
      <c r="D3" s="286"/>
      <c r="E3" s="286"/>
      <c r="F3" s="286"/>
      <c r="G3" s="286"/>
    </row>
    <row r="4" spans="1:7" ht="12.75" customHeight="1" x14ac:dyDescent="0.35">
      <c r="B4" s="13"/>
      <c r="C4" s="287" t="s">
        <v>1483</v>
      </c>
      <c r="D4" s="287"/>
      <c r="E4" s="287"/>
      <c r="F4" s="287"/>
      <c r="G4" s="287"/>
    </row>
    <row r="5" spans="1:7" ht="12.75" customHeight="1" x14ac:dyDescent="0.35">
      <c r="B5" s="13"/>
      <c r="C5" s="288" t="s">
        <v>1481</v>
      </c>
      <c r="D5" s="288"/>
      <c r="E5" s="288"/>
      <c r="F5" s="288"/>
      <c r="G5" s="288"/>
    </row>
    <row r="6" spans="1:7" ht="12.75" customHeight="1" x14ac:dyDescent="0.35">
      <c r="B6" s="13"/>
      <c r="C6" s="288" t="s">
        <v>1484</v>
      </c>
      <c r="D6" s="288"/>
      <c r="E6" s="288"/>
      <c r="F6" s="288"/>
      <c r="G6" s="288"/>
    </row>
    <row r="7" spans="1:7" ht="12.75" customHeight="1" x14ac:dyDescent="0.4">
      <c r="B7" s="13"/>
      <c r="C7" s="284" t="s">
        <v>1482</v>
      </c>
      <c r="D7" s="284"/>
      <c r="E7" s="284"/>
      <c r="F7" s="284"/>
      <c r="G7" s="284"/>
    </row>
    <row r="8" spans="1:7" ht="16" x14ac:dyDescent="0.35">
      <c r="B8" s="13"/>
      <c r="C8" s="26"/>
      <c r="D8" s="80"/>
      <c r="E8" s="80"/>
      <c r="F8" s="26"/>
      <c r="G8" s="26"/>
    </row>
    <row r="9" spans="1:7" ht="30" x14ac:dyDescent="0.35">
      <c r="B9" s="13"/>
      <c r="C9" s="65" t="s">
        <v>1485</v>
      </c>
      <c r="D9" s="30"/>
      <c r="E9" s="245" t="s">
        <v>1486</v>
      </c>
      <c r="F9" s="30"/>
      <c r="G9" s="254" t="s">
        <v>1462</v>
      </c>
    </row>
    <row r="10" spans="1:7" ht="16" x14ac:dyDescent="0.35">
      <c r="B10" s="13"/>
      <c r="C10" s="26"/>
      <c r="D10" s="80"/>
      <c r="E10" s="80"/>
      <c r="F10" s="26"/>
      <c r="G10" s="26"/>
    </row>
    <row r="11" spans="1:7" s="215" customFormat="1" ht="22.5" x14ac:dyDescent="0.35">
      <c r="B11" s="217"/>
      <c r="C11" s="232" t="s">
        <v>1487</v>
      </c>
      <c r="D11" s="214"/>
      <c r="E11" s="216"/>
      <c r="F11" s="214"/>
      <c r="G11" s="214"/>
    </row>
    <row r="12" spans="1:7" ht="19.5" thickBot="1" x14ac:dyDescent="0.4">
      <c r="A12" s="20"/>
      <c r="B12" s="21"/>
      <c r="C12" s="233" t="s">
        <v>1850</v>
      </c>
      <c r="D12" s="234"/>
      <c r="E12" s="235" t="s">
        <v>1851</v>
      </c>
      <c r="F12" s="234"/>
      <c r="G12" s="236" t="s">
        <v>1852</v>
      </c>
    </row>
    <row r="13" spans="1:7" ht="16.5" thickBot="1" x14ac:dyDescent="0.4">
      <c r="B13" s="22"/>
      <c r="C13" s="81" t="s">
        <v>1853</v>
      </c>
      <c r="D13" s="82"/>
      <c r="E13" s="83"/>
      <c r="F13" s="82"/>
      <c r="G13" s="83"/>
    </row>
    <row r="14" spans="1:7" ht="16" x14ac:dyDescent="0.35">
      <c r="A14" s="18"/>
      <c r="B14" s="15" t="s">
        <v>978</v>
      </c>
      <c r="C14" s="84" t="s">
        <v>1488</v>
      </c>
      <c r="D14" s="42"/>
      <c r="E14" s="120" t="s">
        <v>1535</v>
      </c>
      <c r="F14" s="42"/>
      <c r="G14" s="85"/>
    </row>
    <row r="15" spans="1:7" ht="16" x14ac:dyDescent="0.35">
      <c r="A15" s="18"/>
      <c r="B15" s="15" t="s">
        <v>978</v>
      </c>
      <c r="C15" s="84" t="s">
        <v>1489</v>
      </c>
      <c r="D15" s="42"/>
      <c r="E15" s="87" t="str">
        <f>IFERROR(VLOOKUP($E$14,Table1_Country_codes_and_currencies[],3,FALSE),"")</f>
        <v/>
      </c>
      <c r="F15" s="42"/>
      <c r="G15" s="85"/>
    </row>
    <row r="16" spans="1:7" ht="16" x14ac:dyDescent="0.35">
      <c r="B16" s="15" t="s">
        <v>978</v>
      </c>
      <c r="C16" s="84" t="s">
        <v>1490</v>
      </c>
      <c r="D16" s="42"/>
      <c r="E16" s="87" t="str">
        <f>IFERROR(VLOOKUP($E$14,Table1_Country_codes_and_currencies[],7,FALSE),"")</f>
        <v/>
      </c>
      <c r="F16" s="42"/>
      <c r="G16" s="85"/>
    </row>
    <row r="17" spans="1:7" ht="16.5" thickBot="1" x14ac:dyDescent="0.4">
      <c r="B17" s="15" t="s">
        <v>978</v>
      </c>
      <c r="C17" s="91" t="s">
        <v>1491</v>
      </c>
      <c r="D17" s="88"/>
      <c r="E17" s="89" t="str">
        <f>IFERROR(VLOOKUP($E$14,Table1_Country_codes_and_currencies[],5,FALSE),"")</f>
        <v/>
      </c>
      <c r="F17" s="88"/>
      <c r="G17" s="90"/>
    </row>
    <row r="18" spans="1:7" ht="16.5" thickBot="1" x14ac:dyDescent="0.4">
      <c r="B18" s="22"/>
      <c r="C18" s="81" t="s">
        <v>1492</v>
      </c>
      <c r="D18" s="82"/>
      <c r="E18" s="83"/>
      <c r="F18" s="82"/>
      <c r="G18" s="83"/>
    </row>
    <row r="19" spans="1:7" ht="16" x14ac:dyDescent="0.35">
      <c r="A19" s="18"/>
      <c r="B19" s="15" t="s">
        <v>979</v>
      </c>
      <c r="C19" s="84" t="s">
        <v>1493</v>
      </c>
      <c r="D19" s="42"/>
      <c r="E19" s="121" t="s">
        <v>1554</v>
      </c>
      <c r="F19" s="42"/>
      <c r="G19" s="85"/>
    </row>
    <row r="20" spans="1:7" ht="16.5" thickBot="1" x14ac:dyDescent="0.4">
      <c r="A20" s="18"/>
      <c r="B20" s="15" t="s">
        <v>979</v>
      </c>
      <c r="C20" s="91" t="s">
        <v>1494</v>
      </c>
      <c r="D20" s="88"/>
      <c r="E20" s="121" t="s">
        <v>1554</v>
      </c>
      <c r="F20" s="88"/>
      <c r="G20" s="90"/>
    </row>
    <row r="21" spans="1:7" ht="16.5" thickBot="1" x14ac:dyDescent="0.4">
      <c r="B21" s="22"/>
      <c r="C21" s="81" t="s">
        <v>1495</v>
      </c>
      <c r="D21" s="82"/>
      <c r="E21" s="92"/>
      <c r="F21" s="82"/>
      <c r="G21" s="83"/>
    </row>
    <row r="22" spans="1:7" ht="16" x14ac:dyDescent="0.35">
      <c r="B22" s="15" t="s">
        <v>1302</v>
      </c>
      <c r="C22" s="93" t="s">
        <v>1496</v>
      </c>
      <c r="D22" s="42"/>
      <c r="E22" s="120" t="s">
        <v>1535</v>
      </c>
      <c r="F22" s="42"/>
      <c r="G22" s="85"/>
    </row>
    <row r="23" spans="1:7" ht="16" x14ac:dyDescent="0.35">
      <c r="A23" s="18"/>
      <c r="B23" s="15" t="s">
        <v>1302</v>
      </c>
      <c r="C23" s="84" t="s">
        <v>1497</v>
      </c>
      <c r="D23" s="42"/>
      <c r="E23" s="122" t="str">
        <f>IF(OR($E$22=Lists!$I$4,$E$22=Lists!$I$5),"&lt; Entity name &gt;","")</f>
        <v/>
      </c>
      <c r="F23" s="42"/>
      <c r="G23" s="85"/>
    </row>
    <row r="24" spans="1:7" ht="16" x14ac:dyDescent="0.35">
      <c r="B24" s="15" t="s">
        <v>1302</v>
      </c>
      <c r="C24" s="84" t="s">
        <v>1498</v>
      </c>
      <c r="D24" s="42"/>
      <c r="E24" s="123" t="str">
        <f>IF(OR($E$22=Lists!$I$4,$E$22=Lists!$I$5),"&lt;Date in this format: YYYY-MM-DD&gt;","")</f>
        <v/>
      </c>
      <c r="F24" s="42"/>
      <c r="G24" s="85"/>
    </row>
    <row r="25" spans="1:7" ht="16" x14ac:dyDescent="0.35">
      <c r="A25" s="18"/>
      <c r="B25" s="15" t="s">
        <v>1302</v>
      </c>
      <c r="C25" s="84" t="s">
        <v>1499</v>
      </c>
      <c r="D25" s="42"/>
      <c r="E25" s="124" t="str">
        <f>IF(OR($E$22=Lists!$I$4,$E$22=Lists!$I$5),"&lt;URL&gt;","")</f>
        <v/>
      </c>
      <c r="F25" s="42"/>
      <c r="G25" s="85"/>
    </row>
    <row r="26" spans="1:7" ht="30" x14ac:dyDescent="0.35">
      <c r="B26" s="15" t="s">
        <v>1302</v>
      </c>
      <c r="C26" s="94" t="s">
        <v>1500</v>
      </c>
      <c r="D26" s="95"/>
      <c r="E26" s="122" t="s">
        <v>1535</v>
      </c>
      <c r="F26" s="95"/>
      <c r="G26" s="96"/>
    </row>
    <row r="27" spans="1:7" ht="16" x14ac:dyDescent="0.35">
      <c r="B27" s="15" t="s">
        <v>1302</v>
      </c>
      <c r="C27" s="84" t="s">
        <v>1501</v>
      </c>
      <c r="D27" s="42"/>
      <c r="E27" s="123" t="str">
        <f>IF(OR($E$26=Lists!$I$4,$E$26=Lists!$I$5),"&lt;Date in this format: YYYY-MM-DD&gt;","")</f>
        <v/>
      </c>
      <c r="F27" s="42"/>
      <c r="G27" s="97"/>
    </row>
    <row r="28" spans="1:7" ht="16" x14ac:dyDescent="0.35">
      <c r="A28" s="18"/>
      <c r="B28" s="15" t="s">
        <v>1302</v>
      </c>
      <c r="C28" s="84" t="s">
        <v>1502</v>
      </c>
      <c r="D28" s="42"/>
      <c r="E28" s="124" t="str">
        <f>IF(OR($E$26=Lists!$I$4,$E$26=Lists!$I$5),"&lt;URL&gt;","")</f>
        <v/>
      </c>
      <c r="F28" s="42"/>
      <c r="G28" s="97"/>
    </row>
    <row r="29" spans="1:7" ht="16" x14ac:dyDescent="0.35">
      <c r="B29" s="15" t="s">
        <v>1302</v>
      </c>
      <c r="C29" s="94" t="s">
        <v>1503</v>
      </c>
      <c r="D29" s="95"/>
      <c r="E29" s="122" t="s">
        <v>1535</v>
      </c>
      <c r="F29" s="98"/>
      <c r="G29" s="99"/>
    </row>
    <row r="30" spans="1:7" ht="16" x14ac:dyDescent="0.35">
      <c r="A30" s="18"/>
      <c r="B30" s="15" t="s">
        <v>1302</v>
      </c>
      <c r="C30" s="84" t="s">
        <v>1504</v>
      </c>
      <c r="D30" s="42"/>
      <c r="E30" s="123" t="str">
        <f>IF(OR($E$29=Lists!$I$4,$E$29=Lists!$I$5),"&lt;Date in this format: YYYY-MM-DD&gt;","")</f>
        <v/>
      </c>
      <c r="F30" s="42"/>
      <c r="G30" s="85"/>
    </row>
    <row r="31" spans="1:7" ht="16.5" thickBot="1" x14ac:dyDescent="0.4">
      <c r="A31" s="18"/>
      <c r="B31" s="15" t="s">
        <v>1302</v>
      </c>
      <c r="C31" s="84" t="s">
        <v>1505</v>
      </c>
      <c r="D31" s="100"/>
      <c r="E31" s="125" t="str">
        <f>IF(OR($E$29=Lists!$I$4,$E$29=Lists!$I$5),"&lt;URL&gt;","")</f>
        <v/>
      </c>
      <c r="F31" s="88"/>
      <c r="G31" s="101"/>
    </row>
    <row r="32" spans="1:7" ht="16" customHeight="1" thickBot="1" x14ac:dyDescent="0.4">
      <c r="A32" s="13"/>
      <c r="C32" s="231" t="s">
        <v>1532</v>
      </c>
      <c r="D32" s="102"/>
      <c r="E32" s="44"/>
      <c r="F32" s="103"/>
      <c r="G32" s="45"/>
    </row>
    <row r="33" spans="1:15" ht="30" x14ac:dyDescent="0.35">
      <c r="A33" s="15"/>
      <c r="B33" s="17"/>
      <c r="C33" s="104" t="s">
        <v>1506</v>
      </c>
      <c r="D33" s="42"/>
      <c r="E33" s="126" t="s">
        <v>1539</v>
      </c>
      <c r="F33" s="28"/>
      <c r="G33" s="105" t="str">
        <f>IF(OR($E$29=Lists!$I$4,$E$29=Lists!$I$5),"&lt;URL&gt;","")</f>
        <v/>
      </c>
    </row>
    <row r="34" spans="1:15" ht="16.5" thickBot="1" x14ac:dyDescent="0.4">
      <c r="A34" s="13"/>
      <c r="B34" s="15" t="s">
        <v>1304</v>
      </c>
      <c r="C34" s="106" t="s">
        <v>1507</v>
      </c>
      <c r="D34" s="88"/>
      <c r="E34" s="127" t="s">
        <v>1555</v>
      </c>
      <c r="F34" s="82"/>
      <c r="G34" s="107"/>
    </row>
    <row r="35" spans="1:15" ht="18" customHeight="1" thickBot="1" x14ac:dyDescent="0.4">
      <c r="A35" s="18"/>
      <c r="B35" s="15" t="s">
        <v>1304</v>
      </c>
      <c r="C35" s="81" t="s">
        <v>1508</v>
      </c>
      <c r="D35" s="82"/>
      <c r="E35" s="103"/>
      <c r="F35" s="82"/>
      <c r="G35" s="103"/>
    </row>
    <row r="36" spans="1:15" ht="15.65" customHeight="1" x14ac:dyDescent="0.35">
      <c r="B36" s="15" t="s">
        <v>1304</v>
      </c>
      <c r="C36" s="86" t="s">
        <v>1509</v>
      </c>
      <c r="D36" s="42"/>
      <c r="E36" s="87"/>
      <c r="F36" s="42"/>
      <c r="G36" s="42"/>
    </row>
    <row r="37" spans="1:15" ht="16.5" customHeight="1" x14ac:dyDescent="0.35">
      <c r="A37" s="18"/>
      <c r="B37" s="15" t="s">
        <v>1304</v>
      </c>
      <c r="C37" s="108" t="s">
        <v>1510</v>
      </c>
      <c r="D37" s="42"/>
      <c r="E37" s="122" t="s">
        <v>1535</v>
      </c>
      <c r="F37" s="42"/>
      <c r="G37" s="97"/>
    </row>
    <row r="38" spans="1:15" ht="16.5" customHeight="1" x14ac:dyDescent="0.35">
      <c r="A38" s="18"/>
      <c r="B38" s="15" t="s">
        <v>1304</v>
      </c>
      <c r="C38" s="108" t="s">
        <v>1511</v>
      </c>
      <c r="D38" s="42"/>
      <c r="E38" s="122" t="s">
        <v>1535</v>
      </c>
      <c r="F38" s="42"/>
      <c r="G38" s="97"/>
    </row>
    <row r="39" spans="1:15" ht="15.65" customHeight="1" x14ac:dyDescent="0.35">
      <c r="B39" s="15" t="s">
        <v>1304</v>
      </c>
      <c r="C39" s="108" t="s">
        <v>1512</v>
      </c>
      <c r="D39" s="42"/>
      <c r="E39" s="122" t="s">
        <v>1535</v>
      </c>
      <c r="F39" s="42"/>
      <c r="G39" s="97"/>
    </row>
    <row r="40" spans="1:15" ht="18" customHeight="1" x14ac:dyDescent="0.35">
      <c r="B40" s="15" t="s">
        <v>1304</v>
      </c>
      <c r="C40" s="108" t="s">
        <v>1513</v>
      </c>
      <c r="D40" s="42"/>
      <c r="E40" s="122" t="s">
        <v>1535</v>
      </c>
      <c r="F40" s="42"/>
      <c r="G40" s="97"/>
    </row>
    <row r="41" spans="1:15" ht="16" x14ac:dyDescent="0.35">
      <c r="B41" s="15" t="s">
        <v>1304</v>
      </c>
      <c r="C41" s="109" t="s">
        <v>1514</v>
      </c>
      <c r="D41" s="42"/>
      <c r="E41" s="122" t="s">
        <v>1556</v>
      </c>
      <c r="F41" s="42"/>
      <c r="G41" s="97"/>
    </row>
    <row r="42" spans="1:15" ht="16" x14ac:dyDescent="0.35">
      <c r="B42" s="15" t="s">
        <v>1304</v>
      </c>
      <c r="C42" s="108" t="s">
        <v>1515</v>
      </c>
      <c r="D42" s="42"/>
      <c r="E42" s="122" t="s">
        <v>1557</v>
      </c>
      <c r="F42" s="42"/>
      <c r="G42" s="97"/>
    </row>
    <row r="43" spans="1:15" ht="16" x14ac:dyDescent="0.35">
      <c r="B43" s="15" t="s">
        <v>1304</v>
      </c>
      <c r="C43" s="108" t="s">
        <v>1516</v>
      </c>
      <c r="D43" s="110"/>
      <c r="E43" s="122" t="s">
        <v>1557</v>
      </c>
      <c r="F43" s="42"/>
      <c r="G43" s="111"/>
      <c r="O43" s="18"/>
    </row>
    <row r="44" spans="1:15" ht="16" x14ac:dyDescent="0.35">
      <c r="B44" s="15" t="s">
        <v>1304</v>
      </c>
      <c r="C44" s="112" t="s">
        <v>1533</v>
      </c>
      <c r="D44" s="42"/>
      <c r="E44" s="128" t="s">
        <v>2020</v>
      </c>
      <c r="F44" s="95"/>
      <c r="G44" s="97"/>
    </row>
    <row r="45" spans="1:15" ht="16" x14ac:dyDescent="0.35">
      <c r="B45" s="15" t="s">
        <v>1304</v>
      </c>
      <c r="C45" s="113" t="s">
        <v>1517</v>
      </c>
      <c r="D45" s="42"/>
      <c r="E45" s="129"/>
      <c r="F45" s="42"/>
      <c r="G45" s="97"/>
    </row>
    <row r="46" spans="1:15" ht="16.5" thickBot="1" x14ac:dyDescent="0.4">
      <c r="B46" s="15" t="s">
        <v>1304</v>
      </c>
      <c r="C46" s="229" t="s">
        <v>1518</v>
      </c>
      <c r="D46" s="88"/>
      <c r="E46" s="230" t="s">
        <v>1555</v>
      </c>
      <c r="F46" s="88"/>
      <c r="G46" s="136"/>
    </row>
    <row r="47" spans="1:15" s="20" customFormat="1" ht="16.5" thickBot="1" x14ac:dyDescent="0.4">
      <c r="A47" s="12"/>
      <c r="B47" s="15" t="s">
        <v>1304</v>
      </c>
      <c r="C47" s="227" t="s">
        <v>1534</v>
      </c>
      <c r="D47" s="88"/>
      <c r="E47" s="228"/>
      <c r="F47" s="88"/>
      <c r="G47" s="136"/>
    </row>
    <row r="48" spans="1:15" ht="15.65" customHeight="1" x14ac:dyDescent="0.35">
      <c r="B48" s="15" t="s">
        <v>1304</v>
      </c>
      <c r="C48" s="108" t="s">
        <v>1519</v>
      </c>
      <c r="D48" s="42"/>
      <c r="E48" s="122" t="s">
        <v>1535</v>
      </c>
      <c r="F48" s="42"/>
      <c r="G48" s="97"/>
    </row>
    <row r="49" spans="1:7" s="18" customFormat="1" ht="16" x14ac:dyDescent="0.35">
      <c r="A49" s="12"/>
      <c r="B49" s="15"/>
      <c r="C49" s="108" t="s">
        <v>1520</v>
      </c>
      <c r="D49" s="42"/>
      <c r="E49" s="122" t="s">
        <v>1535</v>
      </c>
      <c r="F49" s="42"/>
      <c r="G49" s="97"/>
    </row>
    <row r="50" spans="1:7" s="18" customFormat="1" ht="15.65" customHeight="1" x14ac:dyDescent="0.35">
      <c r="A50" s="12"/>
      <c r="B50" s="15"/>
      <c r="C50" s="108" t="s">
        <v>1521</v>
      </c>
      <c r="D50" s="42"/>
      <c r="E50" s="122" t="s">
        <v>1535</v>
      </c>
      <c r="F50" s="42"/>
      <c r="G50" s="97"/>
    </row>
    <row r="51" spans="1:7" ht="16.5" thickBot="1" x14ac:dyDescent="0.4">
      <c r="B51" s="15"/>
      <c r="C51" s="134" t="s">
        <v>1522</v>
      </c>
      <c r="D51" s="88"/>
      <c r="E51" s="135" t="s">
        <v>1535</v>
      </c>
      <c r="F51" s="88"/>
      <c r="G51" s="136"/>
    </row>
    <row r="52" spans="1:7" ht="16.5" thickBot="1" x14ac:dyDescent="0.4">
      <c r="B52" s="15"/>
      <c r="C52" s="131" t="s">
        <v>1523</v>
      </c>
      <c r="D52" s="132"/>
      <c r="E52" s="133">
        <f>SUM(E53:E56)</f>
        <v>0</v>
      </c>
      <c r="F52" s="132"/>
      <c r="G52" s="132"/>
    </row>
    <row r="53" spans="1:7" ht="16" x14ac:dyDescent="0.35">
      <c r="B53" s="15"/>
      <c r="C53" s="84" t="s">
        <v>1524</v>
      </c>
      <c r="D53" s="42"/>
      <c r="E53" s="114">
        <f>COUNTIF('Часть 2 Контрольный список'!$D:$D,Lists!$K$4)/SUM(COUNTIF('Часть 2 Контрольный список'!$D:$D,"*Отчетность ИПДО или систематическое раскрытие информации?*"),COUNTIF('Часть 2 Контрольный список'!$D:$D,Lists!$K$4),COUNTIF('Часть 2 Контрольный список'!$D:$D,Lists!$K$5),COUNTIF('Часть 2 Контрольный список'!$D:$D,Lists!$K$6),COUNTIF('Часть 2 Контрольный список'!$D:$D,Lists!$K$7))</f>
        <v>0</v>
      </c>
      <c r="F53" s="42"/>
      <c r="G53" s="115" t="s">
        <v>1559</v>
      </c>
    </row>
    <row r="54" spans="1:7" s="18" customFormat="1" ht="16" x14ac:dyDescent="0.35">
      <c r="B54" s="22"/>
      <c r="C54" s="84" t="s">
        <v>1525</v>
      </c>
      <c r="D54" s="42"/>
      <c r="E54" s="114">
        <f>COUNTIF('Часть 2 Контрольный список'!$D:$D,Lists!$K$5)/SUM(COUNTIF('Часть 2 Контрольный список'!$D:$D,"*Отчетность ИПДО или систематическое раскрытие информации?*"),COUNTIF('Часть 2 Контрольный список'!$D:$D,Lists!$K$4),COUNTIF('Часть 2 Контрольный список'!$D:$D,Lists!$K$5),COUNTIF('Часть 2 Контрольный список'!$D:$D,Lists!$K$6),COUNTIF('Часть 2 Контрольный список'!$D:$D,Lists!$K$7))</f>
        <v>0</v>
      </c>
      <c r="F54" s="42"/>
      <c r="G54" s="115" t="s">
        <v>1559</v>
      </c>
    </row>
    <row r="55" spans="1:7" s="18" customFormat="1" ht="16" x14ac:dyDescent="0.35">
      <c r="A55" s="12"/>
      <c r="B55" s="15" t="s">
        <v>1305</v>
      </c>
      <c r="C55" s="84" t="s">
        <v>1526</v>
      </c>
      <c r="D55" s="42"/>
      <c r="E55" s="114">
        <f>COUNTIF('Часть 2 Контрольный список'!$D:$D,Lists!$K$6)/SUM(COUNTIF('Часть 2 Контрольный список'!$D:$D,"*Отчетность ИПДО или систематическое раскрытие информации?*"),COUNTIF('Часть 2 Контрольный список'!$D:$D,Lists!$K$4),COUNTIF('Часть 2 Контрольный список'!$D:$D,Lists!$K$5),COUNTIF('Часть 2 Контрольный список'!$D:$D,Lists!$K$6),COUNTIF('Часть 2 Контрольный список'!$D:$D,Lists!$K$7))</f>
        <v>0</v>
      </c>
      <c r="F55" s="42"/>
      <c r="G55" s="115" t="s">
        <v>1559</v>
      </c>
    </row>
    <row r="56" spans="1:7" ht="15" customHeight="1" thickBot="1" x14ac:dyDescent="0.4">
      <c r="B56" s="15" t="s">
        <v>1305</v>
      </c>
      <c r="C56" s="84" t="s">
        <v>1527</v>
      </c>
      <c r="D56" s="42"/>
      <c r="E56" s="114">
        <f>COUNTIF('Часть 2 Контрольный список'!$D:$D,Lists!$K$7)/SUM(COUNTIF('Часть 2 Контрольный список'!$D:$D,"*Отчетность ИПДО или систематическое раскрытие информации?*"),COUNTIF('Часть 2 Контрольный список'!$D:$D,Lists!$K$4),COUNTIF('Часть 2 Контрольный список'!$D:$D,Lists!$K$5),COUNTIF('Часть 2 Контрольный список'!$D:$D,Lists!$K$6),COUNTIF('Часть 2 Контрольный список'!$D:$D,Lists!$K$7))</f>
        <v>0</v>
      </c>
      <c r="F56" s="42"/>
      <c r="G56" s="115" t="s">
        <v>1559</v>
      </c>
    </row>
    <row r="57" spans="1:7" ht="16.5" thickBot="1" x14ac:dyDescent="0.4">
      <c r="B57" s="15" t="s">
        <v>1305</v>
      </c>
      <c r="C57" s="116" t="s">
        <v>1528</v>
      </c>
      <c r="D57" s="117"/>
      <c r="E57" s="118"/>
      <c r="F57" s="117"/>
      <c r="G57" s="117"/>
    </row>
    <row r="58" spans="1:7" s="18" customFormat="1" ht="16" x14ac:dyDescent="0.35">
      <c r="A58" s="12"/>
      <c r="B58" s="15" t="s">
        <v>1305</v>
      </c>
      <c r="C58" s="84" t="s">
        <v>1529</v>
      </c>
      <c r="D58" s="42"/>
      <c r="E58" s="120" t="s">
        <v>1558</v>
      </c>
      <c r="F58" s="42"/>
      <c r="G58" s="85"/>
    </row>
    <row r="59" spans="1:7" ht="16" x14ac:dyDescent="0.35">
      <c r="B59" s="13"/>
      <c r="C59" s="84" t="s">
        <v>1530</v>
      </c>
      <c r="D59" s="42"/>
      <c r="E59" s="120" t="s">
        <v>1558</v>
      </c>
      <c r="F59" s="42"/>
      <c r="G59" s="85"/>
    </row>
    <row r="60" spans="1:7" ht="16" x14ac:dyDescent="0.35">
      <c r="B60" s="13"/>
      <c r="C60" s="84" t="s">
        <v>1531</v>
      </c>
      <c r="D60" s="42"/>
      <c r="E60" s="120" t="s">
        <v>1558</v>
      </c>
      <c r="F60" s="42"/>
      <c r="G60" s="85"/>
    </row>
    <row r="61" spans="1:7" ht="16.5" thickBot="1" x14ac:dyDescent="0.4">
      <c r="B61" s="13"/>
      <c r="C61" s="119"/>
      <c r="D61" s="88"/>
      <c r="E61" s="89"/>
      <c r="F61" s="88"/>
      <c r="G61" s="100"/>
    </row>
    <row r="62" spans="1:7" s="18" customFormat="1" ht="16.5" thickBot="1" x14ac:dyDescent="0.4">
      <c r="A62" s="12"/>
      <c r="B62" s="12"/>
      <c r="C62" s="283"/>
      <c r="D62" s="283"/>
      <c r="E62" s="283"/>
      <c r="F62" s="283"/>
      <c r="G62" s="283"/>
    </row>
    <row r="63" spans="1:7" s="26" customFormat="1" ht="15.5" thickBot="1" x14ac:dyDescent="0.4">
      <c r="B63" s="28"/>
      <c r="C63" s="277" t="s">
        <v>1688</v>
      </c>
      <c r="D63" s="278"/>
      <c r="E63" s="278"/>
      <c r="F63" s="278"/>
      <c r="G63" s="279"/>
    </row>
    <row r="64" spans="1:7" s="26" customFormat="1" ht="15.5" thickBot="1" x14ac:dyDescent="0.4">
      <c r="C64" s="274" t="s">
        <v>1689</v>
      </c>
      <c r="D64" s="274"/>
      <c r="E64" s="274"/>
      <c r="F64" s="274"/>
      <c r="G64" s="274"/>
    </row>
    <row r="65" spans="2:7" s="26" customFormat="1" ht="15.5" thickBot="1" x14ac:dyDescent="0.4">
      <c r="C65" s="252"/>
      <c r="D65" s="252"/>
      <c r="E65" s="252"/>
      <c r="F65" s="252"/>
      <c r="G65" s="28"/>
    </row>
    <row r="66" spans="2:7" s="26" customFormat="1" ht="18.75" customHeight="1" x14ac:dyDescent="0.35">
      <c r="C66" s="247" t="s">
        <v>1476</v>
      </c>
      <c r="D66" s="40"/>
      <c r="E66" s="41"/>
      <c r="F66" s="40"/>
      <c r="G66" s="40"/>
    </row>
    <row r="67" spans="2:7" s="26" customFormat="1" ht="15" customHeight="1" x14ac:dyDescent="0.35">
      <c r="C67" s="271" t="s">
        <v>1477</v>
      </c>
      <c r="D67" s="271"/>
      <c r="E67" s="271"/>
      <c r="F67" s="271"/>
      <c r="G67" s="271"/>
    </row>
    <row r="68" spans="2:7" s="26" customFormat="1" ht="15" x14ac:dyDescent="0.35">
      <c r="B68" s="42" t="s">
        <v>978</v>
      </c>
      <c r="C68" s="246" t="s">
        <v>1478</v>
      </c>
      <c r="D68" s="249"/>
      <c r="E68" s="44"/>
      <c r="F68" s="249"/>
      <c r="G68" s="45"/>
    </row>
    <row r="69" spans="2:7" ht="16" x14ac:dyDescent="0.35">
      <c r="B69" s="13"/>
      <c r="C69" s="16"/>
      <c r="D69" s="15"/>
      <c r="E69" s="16"/>
      <c r="F69" s="15"/>
      <c r="G69" s="15"/>
    </row>
    <row r="70" spans="2:7" ht="15" customHeight="1" x14ac:dyDescent="0.35">
      <c r="B70" s="13"/>
      <c r="C70" s="14"/>
      <c r="D70" s="14"/>
      <c r="E70" s="14"/>
      <c r="F70" s="14"/>
      <c r="G70" s="13"/>
    </row>
    <row r="71" spans="2:7" ht="15" customHeight="1" x14ac:dyDescent="0.35">
      <c r="C71" s="13"/>
      <c r="D71" s="13"/>
      <c r="E71" s="13"/>
      <c r="F71" s="13"/>
      <c r="G71" s="13"/>
    </row>
    <row r="72" spans="2:7" ht="16" x14ac:dyDescent="0.35">
      <c r="C72" s="282"/>
      <c r="D72" s="282"/>
      <c r="E72" s="282"/>
      <c r="F72" s="282"/>
      <c r="G72" s="282"/>
    </row>
    <row r="73" spans="2:7" ht="16" x14ac:dyDescent="0.35">
      <c r="C73" s="282"/>
      <c r="D73" s="282"/>
      <c r="E73" s="282"/>
      <c r="F73" s="282"/>
      <c r="G73" s="282"/>
    </row>
    <row r="74" spans="2:7" ht="18.75" customHeight="1" x14ac:dyDescent="0.35">
      <c r="C74" s="282"/>
      <c r="D74" s="282"/>
      <c r="E74" s="282"/>
      <c r="F74" s="282"/>
      <c r="G74" s="282"/>
    </row>
    <row r="75" spans="2:7" ht="16" x14ac:dyDescent="0.35">
      <c r="C75" s="282"/>
      <c r="D75" s="282"/>
      <c r="E75" s="282"/>
      <c r="F75" s="282"/>
      <c r="G75" s="282"/>
    </row>
    <row r="76" spans="2:7" ht="16" x14ac:dyDescent="0.35">
      <c r="C76" s="14"/>
      <c r="D76" s="14"/>
      <c r="E76" s="14"/>
      <c r="F76" s="14"/>
      <c r="G76" s="13"/>
    </row>
    <row r="77" spans="2:7" ht="16" x14ac:dyDescent="0.35">
      <c r="C77" s="281"/>
      <c r="D77" s="281"/>
      <c r="E77" s="281"/>
      <c r="F77" s="13"/>
      <c r="G77" s="13"/>
    </row>
    <row r="78" spans="2:7" ht="16" x14ac:dyDescent="0.35">
      <c r="C78" s="281"/>
      <c r="D78" s="281"/>
      <c r="E78" s="281"/>
      <c r="F78" s="13"/>
      <c r="G78" s="13"/>
    </row>
    <row r="79" spans="2:7" ht="16" x14ac:dyDescent="0.35">
      <c r="C79" s="13"/>
      <c r="D79" s="13"/>
      <c r="E79" s="13"/>
      <c r="F79" s="13"/>
      <c r="G79" s="13"/>
    </row>
    <row r="80" spans="2:7" ht="16" x14ac:dyDescent="0.35"/>
    <row r="81" ht="16" x14ac:dyDescent="0.35"/>
    <row r="82" ht="16" x14ac:dyDescent="0.35"/>
    <row r="83" ht="16" x14ac:dyDescent="0.35"/>
    <row r="84" ht="16" x14ac:dyDescent="0.35"/>
    <row r="85" ht="16" x14ac:dyDescent="0.35"/>
    <row r="86" ht="16" x14ac:dyDescent="0.35"/>
    <row r="87" ht="16" x14ac:dyDescent="0.35"/>
    <row r="88" ht="16" x14ac:dyDescent="0.35"/>
    <row r="89" ht="16" x14ac:dyDescent="0.35"/>
    <row r="90" ht="16" x14ac:dyDescent="0.35"/>
    <row r="91" ht="16" x14ac:dyDescent="0.35"/>
    <row r="92" ht="16" x14ac:dyDescent="0.35"/>
    <row r="93" ht="16" x14ac:dyDescent="0.35"/>
    <row r="94" ht="16" x14ac:dyDescent="0.35"/>
    <row r="95" ht="16" x14ac:dyDescent="0.35"/>
  </sheetData>
  <sheetProtection selectLockedCells="1"/>
  <dataConsolidate/>
  <mergeCells count="16">
    <mergeCell ref="C2:G2"/>
    <mergeCell ref="C3:G3"/>
    <mergeCell ref="C4:G4"/>
    <mergeCell ref="C5:G5"/>
    <mergeCell ref="C6:G6"/>
    <mergeCell ref="C64:G64"/>
    <mergeCell ref="C67:G67"/>
    <mergeCell ref="C63:G63"/>
    <mergeCell ref="C62:G62"/>
    <mergeCell ref="C7:G7"/>
    <mergeCell ref="C78:E78"/>
    <mergeCell ref="C72:G72"/>
    <mergeCell ref="C73:G73"/>
    <mergeCell ref="C74:G74"/>
    <mergeCell ref="C75:G75"/>
    <mergeCell ref="C77:E77"/>
  </mergeCells>
  <dataValidations xWindow="1195" yWindow="633" count="18">
    <dataValidation type="date" allowBlank="1" showInputMessage="1" showErrorMessage="1" errorTitle="Incorrect format" error="Please revise information according to specified format" promptTitle="Input date in specific format" prompt="YYYY-MM-DD" sqref="E20" xr:uid="{F8800322-AA7E-4331-9E06-6D5947305C1D}">
      <formula1>36161</formula1>
      <formula2>47848</formula2>
    </dataValidation>
    <dataValidation allowBlank="1" showInputMessage="1" showErrorMessage="1" promptTitle="URL-адрес Отчета ИПДО" prompt="Вставьте прямой URL-адрес Отчета ИПДО (или папки с отчетом)." sqref="E25" xr:uid="{C65CA56D-377E-4702-A9BF-B225A66D02F6}"/>
    <dataValidation allowBlank="1" showInputMessage="1" showErrorMessage="1" promptTitle="Название субъекта" prompt="Вставьте здесь название организации, компании или государственного органа" sqref="E23" xr:uid="{00000000-0002-0000-0100-000004000000}"/>
    <dataValidation type="decimal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Валютный курс обмена/конвертации" prompt="Введите соответствующий валютный курс обмена 1 долл. США на валюту, указанную выше._x000a__x000a_Если есть важная дополнительная информация, введите ее в разделе комментариев." sqref="E45" xr:uid="{00000000-0002-0000-0100-000005000000}">
      <formula1>0</formula1>
      <formula2>9999999999999990000</formula2>
    </dataValidation>
    <dataValidation allowBlank="1" showInputMessage="1" showErrorMessage="1" promptTitle="URL-адрес" prompt="Вставьте прямой URL-адрес ссылочного документа" sqref="E46 E34" xr:uid="{4D2ABA4E-F97B-4744-98AC-EC39576AE8B7}"/>
    <dataValidation allowBlank="1" showInputMessage="1" showErrorMessage="1" promptTitle="Файлы данных (CSV, excel)" prompt="Вставьте прямой URL-адрес сопутствующих файлов данных для отчета на национальном веб-сайте ИПДО._x000a__x000a_Файлы данных означают excel, CSV или аналогичные файлы. Файлы PDF не следует включать сюда" sqref="E28" xr:uid="{C821FEFA-DFCF-40D8-8246-EB0F476E2C8B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25" xr:uid="{93883956-635E-425A-8EDF-4B4BB66068B0}">
      <formula1>36161</formula1>
      <formula2>47848</formula2>
    </dataValidation>
    <dataValidation allowBlank="1" showInputMessage="1" showErrorMessage="1" promptTitle="Дополнительные релевантные файлы" prompt="Если существует несколько файлов, относящихся к отчету, укажите их здесь. Если их несколько, скопируйте это в несколько строк." sqref="E31" xr:uid="{48F7CDB2-1CCA-4F17-A500-C0810AED8199}"/>
    <dataValidation type="whole" operator="greaterThanOrEqual" allowBlank="1" showInputMessage="1" showErrorMessage="1" errorTitle="Number" error="Please input a number in this cell" sqref="E42:E43" xr:uid="{BE4C30A4-913A-424A-83E0-F3633D1BE779}">
      <formula1>1</formula1>
    </dataValidation>
    <dataValidation type="list" allowBlank="1" showInputMessage="1" showErrorMessage="1" promptTitle="Тип отчетности" prompt="Укажите, какой тип отчетности из следующих:_x000a__x000a_Систематическое раскрытие данных_x000a_Отчет ИПДО_x000a_Недоступно_x000a_Неприменимо" sqref="E33" xr:uid="{E192EF1E-9B5F-4EB1-BF02-36F681E971D7}">
      <formula1>Reporting_options_list</formula1>
    </dataValidation>
    <dataValidation allowBlank="1" showInputMessage="1" showErrorMessage="1" promptTitle="URL" prompt="Please input URL" sqref="E31" xr:uid="{97B8CAB1-C726-4263-96E6-64E40EFEF989}"/>
    <dataValidation type="list" allowBlank="1" showInputMessage="1" showErrorMessage="1" errorTitle="Invalid entry" error="_x000a_Please choose among the following:_x000a__x000a_Yes_x000a_No_x000a_Partially_x000a_Not applicable" promptTitle="Choose among the following" prompt="_x000a_Yes_x000a_No_x000a_Partially_x000a_Not applicable" sqref="E25" xr:uid="{869B1086-07A8-49CE-958C-F3E4AEAB592F}">
      <formula1>#REF!</formula1>
    </dataValidation>
    <dataValidation type="whole" showInputMessage="1" showErrorMessage="1" sqref="C61:C62 D14:D61 G18 E21:G21 E15:E18 E32:G32 E35:G36 E47 F8:F61 D61:G61 D8:G13 C1:G1 C8:C10 F69 F155:F1048576 F52:G57 E52 E57" xr:uid="{D09E7034-0A68-488C-8B6C-257C98242EEB}">
      <formula1>999999</formula1>
      <formula2>99999999</formula2>
    </dataValidation>
    <dataValidation allowBlank="1" showInputMessage="1" showErrorMessage="1" errorTitle="Invalid entry" error="_x000a_Please choose among the following:_x000a__x000a_Yes_x000a_No_x000a_Partially_x000a_Not applicable" promptTitle="Другой сектор" prompt="Укажите название другого сектора (секторов), охватываемого (охватываемых) Отчетом" sqref="E41" xr:uid="{F764E781-2310-491A-86D6-C1AC29AAD5FA}"/>
    <dataValidation type="list" allowBlank="1" showInputMessage="1" showErrorMessage="1" promptTitle="Выберите из раскрывающегося меню" prompt="Выберите соответствующую страну из раскрывающегося меню" sqref="E14" xr:uid="{7A7F03FD-8067-4877-809A-FAAEC191674A}">
      <formula1>Countries_list</formula1>
    </dataValidation>
    <dataValidation type="whole" allowBlank="1" showInputMessage="1" showErrorMessage="1" errorTitle="Do not edit these cells" error="Please do not edit these cells" sqref="C11:C60 C2:G7 C63:G68 E53:E56" xr:uid="{FF4DDA37-1EF1-4682-BE92-E29C0846765F}">
      <formula1>10000</formula1>
      <formula2>50000</formula2>
    </dataValidation>
    <dataValidation type="date" allowBlank="1" showInputMessage="1" showErrorMessage="1" errorTitle="Неверный формат" error="Измените информацию в соответствии с указанным форматом" promptTitle="Введите дату в следующем формате" prompt="YYYY-MM-DD" sqref="E19 E30 E27 E24" xr:uid="{9F3ED665-3B5A-437C-810E-8035B06AF618}">
      <formula1>36161</formula1>
      <formula2>47848</formula2>
    </dataValidation>
    <dataValidation type="list" allowBlank="1" showInputMessage="1" showErrorMessage="1" errorTitle="Недопустимая запись" error="_x000a_Выберите из следующего:_x000a__x000a_Да_x000a_Нет_x000a_Частично_x000a_Неприменимо" promptTitle="Выберите из следующего" prompt="_x000a_Да_x000a_Нет_x000a_Частично_x000a_Неприменимо" sqref="E22 E48:E51 E37:E40 E29 E26" xr:uid="{E01AB920-6D67-4E3F-AF85-3580D54608A9}">
      <formula1>Simple_options_list</formula1>
    </dataValidation>
  </dataValidations>
  <hyperlinks>
    <hyperlink ref="C7" r:id="rId1" display="If you have any questions, please contact data@eiti.org" xr:uid="{629C1DD5-0578-447B-BEDB-44D5374C75B4}"/>
    <hyperlink ref="C44" r:id="rId2" display="Reporting currency (ISO-4217)" xr:uid="{94AD92BD-BAF2-4A98-BD0D-1E9F2CC6CAF3}"/>
    <hyperlink ref="C47" r:id="rId3" location="r4-7" xr:uid="{CDF07A6B-C7D1-4554-BAD1-AC3AB889BFB2}"/>
    <hyperlink ref="C32" r:id="rId4" location="r7-2" display="Public debate (Requirement 7.1)" xr:uid="{CC0C2DA1-AE85-4B83-810E-5F08B294A193}"/>
    <hyperlink ref="C64:G64" r:id="rId5" display="Give us your feedback or report a conflict in the data! Write to us at  data@eiti.org" xr:uid="{18F6962B-4FC0-4805-ADF3-9EDF10D5F040}"/>
    <hyperlink ref="G64" r:id="rId6" display="Give us your feedback or report a conflict in the data! Write to us at  data@eiti.org" xr:uid="{C9837782-E476-4977-A140-4950F3DC8693}"/>
    <hyperlink ref="E64:F64" r:id="rId7" display="Give us your feedback or report a conflict in the data! Write to us at  data@eiti.org" xr:uid="{CB3C6333-9387-4154-A61C-2DCDAA612FCC}"/>
    <hyperlink ref="F64" r:id="rId8" display="Give us your feedback or report a conflict in the data! Write to us at  data@eiti.org" xr:uid="{C494E3FB-3AA6-4BEF-AD04-2BF900B1F7AA}"/>
    <hyperlink ref="C63:G63" r:id="rId9" display="For the latest version of Summary data templates, see  https://eiti.org/summary-data-template" xr:uid="{AC90A9D3-F532-4329-B033-00EDAF627E41}"/>
    <hyperlink ref="F63" r:id="rId10" display="Curious about your country? Check if you country implements the EITI Standard at  https://eiti.org/countries" xr:uid="{0DAD54E6-A02F-420A-988F-70A86BCA9C19}"/>
    <hyperlink ref="E63:F63" r:id="rId11" display="Curious about your country? Check if you country implements the EITI Standard at  https://eiti.org/countries" xr:uid="{3A9A531D-7B85-4C3B-A8E5-F41A4930F93B}"/>
    <hyperlink ref="G63" r:id="rId12" display="Curious about your country? Check if you country implements the EITI Standard at  https://eiti.org/countries" xr:uid="{38C2C10F-8C42-46B6-9B0B-3C88828C8842}"/>
  </hyperlinks>
  <pageMargins left="0.25" right="0.25" top="0.75" bottom="0.75" header="0.3" footer="0.3"/>
  <pageSetup paperSize="8" fitToHeight="0" orientation="landscape" horizontalDpi="2400" verticalDpi="2400" r:id="rId13"/>
  <extLst>
    <ext xmlns:x14="http://schemas.microsoft.com/office/spreadsheetml/2009/9/main" uri="{CCE6A557-97BC-4b89-ADB6-D9C93CAAB3DF}">
      <x14:dataValidations xmlns:xm="http://schemas.microsoft.com/office/excel/2006/main" xWindow="1195" yWindow="633" count="1">
        <x14:dataValidation type="list" allowBlank="1" showInputMessage="1" showErrorMessage="1" errorTitle="Обнаружен неверный код валюты" error="Измените в соответствии с описанием" promptTitle="Введите код валюты в формате ISO" prompt="Введите 3-буквенный код валюты в соответствии со стандартом ISO 4217:_x000a_Если есть сомнения, перейдите по адресу https://en.wikipedia.org/wiki/ISO_4217" xr:uid="{00000000-0002-0000-0100-000009000000}">
          <x14:formula1>
            <xm:f>Lists!$E$2:$E$246</xm:f>
          </x14:formula1>
          <xm:sqref>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228"/>
  <sheetViews>
    <sheetView showGridLines="0" topLeftCell="A103" zoomScale="85" zoomScaleNormal="85" workbookViewId="0">
      <selection activeCell="D114" sqref="D114"/>
    </sheetView>
  </sheetViews>
  <sheetFormatPr defaultColWidth="4" defaultRowHeight="24" customHeight="1" x14ac:dyDescent="0.35"/>
  <cols>
    <col min="1" max="1" width="4" style="12"/>
    <col min="2" max="2" width="56.54296875" style="12" customWidth="1"/>
    <col min="3" max="3" width="4" style="12"/>
    <col min="4" max="4" width="50.54296875" style="12" customWidth="1"/>
    <col min="5" max="5" width="5.453125" style="12" customWidth="1"/>
    <col min="6" max="6" width="50.54296875" style="12" customWidth="1"/>
    <col min="7" max="7" width="4" style="12"/>
    <col min="8" max="8" width="53.81640625" style="12" customWidth="1"/>
    <col min="9" max="15" width="4" style="12"/>
    <col min="16" max="16" width="42" style="12" bestFit="1" customWidth="1"/>
    <col min="17" max="16384" width="4" style="12"/>
  </cols>
  <sheetData>
    <row r="1" spans="1:16" ht="16" x14ac:dyDescent="0.35">
      <c r="A1" s="13"/>
      <c r="I1" s="13"/>
    </row>
    <row r="2" spans="1:16" s="26" customFormat="1" ht="15" x14ac:dyDescent="0.35">
      <c r="A2" s="28"/>
      <c r="B2" s="285" t="s">
        <v>1568</v>
      </c>
      <c r="C2" s="285"/>
      <c r="D2" s="285"/>
      <c r="E2" s="285"/>
      <c r="F2" s="285"/>
      <c r="G2" s="285"/>
      <c r="H2" s="285"/>
      <c r="I2" s="28"/>
    </row>
    <row r="3" spans="1:16" s="215" customFormat="1" ht="22.5" x14ac:dyDescent="0.35">
      <c r="A3" s="214"/>
      <c r="B3" s="286" t="s">
        <v>1480</v>
      </c>
      <c r="C3" s="286"/>
      <c r="D3" s="286"/>
      <c r="E3" s="286"/>
      <c r="F3" s="286"/>
      <c r="G3" s="286"/>
      <c r="H3" s="286"/>
      <c r="I3" s="214"/>
    </row>
    <row r="4" spans="1:16" s="26" customFormat="1" ht="17.149999999999999" customHeight="1" x14ac:dyDescent="0.35">
      <c r="A4" s="28"/>
      <c r="B4" s="290" t="s">
        <v>1569</v>
      </c>
      <c r="C4" s="290"/>
      <c r="D4" s="290"/>
      <c r="E4" s="290"/>
      <c r="F4" s="290"/>
      <c r="G4" s="290"/>
      <c r="H4" s="290"/>
      <c r="I4" s="28"/>
    </row>
    <row r="5" spans="1:16" s="26" customFormat="1" ht="15" customHeight="1" x14ac:dyDescent="0.35">
      <c r="A5" s="28"/>
      <c r="B5" s="288" t="s">
        <v>1570</v>
      </c>
      <c r="C5" s="288"/>
      <c r="D5" s="288"/>
      <c r="E5" s="288"/>
      <c r="F5" s="288"/>
      <c r="G5" s="288"/>
      <c r="H5" s="288"/>
      <c r="I5" s="28"/>
    </row>
    <row r="6" spans="1:16" s="26" customFormat="1" ht="15" customHeight="1" x14ac:dyDescent="0.4">
      <c r="A6" s="28"/>
      <c r="B6" s="288" t="s">
        <v>1571</v>
      </c>
      <c r="C6" s="288"/>
      <c r="D6" s="288"/>
      <c r="E6" s="288"/>
      <c r="F6" s="288"/>
      <c r="G6" s="288"/>
      <c r="H6" s="288"/>
      <c r="I6" s="28"/>
      <c r="P6" s="23"/>
    </row>
    <row r="7" spans="1:16" s="26" customFormat="1" ht="15" customHeight="1" x14ac:dyDescent="0.35">
      <c r="A7" s="28"/>
      <c r="B7" s="288" t="s">
        <v>1572</v>
      </c>
      <c r="C7" s="288"/>
      <c r="D7" s="288"/>
      <c r="E7" s="288"/>
      <c r="F7" s="288"/>
      <c r="G7" s="288"/>
      <c r="H7" s="288"/>
      <c r="I7" s="28"/>
    </row>
    <row r="8" spans="1:16" s="26" customFormat="1" ht="17.149999999999999" customHeight="1" x14ac:dyDescent="0.35">
      <c r="A8" s="28"/>
      <c r="B8" s="288" t="s">
        <v>1573</v>
      </c>
      <c r="C8" s="288"/>
      <c r="D8" s="288"/>
      <c r="E8" s="288"/>
      <c r="F8" s="288"/>
      <c r="G8" s="288"/>
      <c r="H8" s="288"/>
      <c r="I8" s="28"/>
    </row>
    <row r="9" spans="1:16" s="26" customFormat="1" ht="15" customHeight="1" x14ac:dyDescent="0.4">
      <c r="A9" s="28"/>
      <c r="B9" s="296" t="s">
        <v>1574</v>
      </c>
      <c r="C9" s="296"/>
      <c r="D9" s="296"/>
      <c r="E9" s="296"/>
      <c r="F9" s="296"/>
      <c r="G9" s="296"/>
      <c r="H9" s="296"/>
      <c r="I9" s="28"/>
    </row>
    <row r="10" spans="1:16" s="26" customFormat="1" ht="15" customHeight="1" x14ac:dyDescent="0.4">
      <c r="A10" s="28"/>
      <c r="E10" s="137"/>
      <c r="F10" s="137"/>
      <c r="G10" s="137"/>
      <c r="H10" s="137"/>
      <c r="I10" s="28"/>
    </row>
    <row r="11" spans="1:16" s="26" customFormat="1" ht="30" x14ac:dyDescent="0.35">
      <c r="A11" s="28"/>
      <c r="B11" s="65" t="s">
        <v>1485</v>
      </c>
      <c r="C11" s="30"/>
      <c r="D11" s="34" t="s">
        <v>1486</v>
      </c>
      <c r="E11" s="30"/>
      <c r="F11" s="254" t="s">
        <v>1462</v>
      </c>
      <c r="G11" s="13"/>
      <c r="H11" s="28"/>
      <c r="I11" s="28"/>
      <c r="P11" s="221"/>
    </row>
    <row r="12" spans="1:16" s="26" customFormat="1" ht="15" x14ac:dyDescent="0.35">
      <c r="A12" s="28"/>
      <c r="I12" s="28"/>
    </row>
    <row r="13" spans="1:16" s="215" customFormat="1" ht="22.5" x14ac:dyDescent="0.35">
      <c r="A13" s="214"/>
      <c r="B13" s="24" t="s">
        <v>1848</v>
      </c>
      <c r="C13" s="214"/>
      <c r="D13" s="216"/>
      <c r="E13" s="214"/>
      <c r="F13" s="216"/>
      <c r="G13" s="214"/>
      <c r="H13" s="214"/>
      <c r="I13" s="214"/>
    </row>
    <row r="14" spans="1:16" s="26" customFormat="1" ht="15" x14ac:dyDescent="0.35">
      <c r="A14" s="28"/>
      <c r="B14" s="44" t="s">
        <v>1849</v>
      </c>
      <c r="C14" s="28"/>
      <c r="D14" s="44"/>
      <c r="E14" s="28"/>
      <c r="F14" s="44"/>
      <c r="G14" s="28"/>
      <c r="H14" s="28"/>
      <c r="I14" s="28"/>
    </row>
    <row r="15" spans="1:16" s="26" customFormat="1" ht="15" x14ac:dyDescent="0.35">
      <c r="A15" s="28"/>
      <c r="B15" s="47"/>
      <c r="C15" s="28"/>
      <c r="D15" s="138"/>
      <c r="E15" s="28"/>
      <c r="F15" s="138"/>
      <c r="G15" s="28"/>
      <c r="H15" s="28"/>
      <c r="I15" s="28"/>
    </row>
    <row r="16" spans="1:16" s="240" customFormat="1" ht="19" x14ac:dyDescent="0.35">
      <c r="A16" s="237"/>
      <c r="B16" s="238" t="s">
        <v>1854</v>
      </c>
      <c r="C16" s="237"/>
      <c r="D16" s="238" t="s">
        <v>1855</v>
      </c>
      <c r="E16" s="237"/>
      <c r="F16" s="238" t="s">
        <v>1856</v>
      </c>
      <c r="G16" s="237"/>
      <c r="H16" s="239" t="s">
        <v>1857</v>
      </c>
      <c r="I16" s="237"/>
    </row>
    <row r="17" spans="1:16" s="26" customFormat="1" ht="32.25" customHeight="1" x14ac:dyDescent="0.35">
      <c r="A17" s="28"/>
      <c r="B17" s="139" t="s">
        <v>1562</v>
      </c>
      <c r="C17" s="28"/>
      <c r="D17" s="140"/>
      <c r="E17" s="28"/>
      <c r="F17" s="140"/>
      <c r="G17" s="28"/>
      <c r="H17" s="141"/>
      <c r="I17" s="28"/>
    </row>
    <row r="18" spans="1:16" s="26" customFormat="1" ht="15" x14ac:dyDescent="0.35">
      <c r="A18" s="28"/>
      <c r="B18" s="142" t="s">
        <v>1563</v>
      </c>
      <c r="C18" s="28"/>
      <c r="D18" s="143"/>
      <c r="E18" s="28"/>
      <c r="F18" s="143"/>
      <c r="G18" s="28"/>
      <c r="H18" s="144"/>
      <c r="I18" s="28"/>
    </row>
    <row r="19" spans="1:16" s="26" customFormat="1" ht="30" x14ac:dyDescent="0.35">
      <c r="A19" s="28"/>
      <c r="B19" s="145" t="s">
        <v>1564</v>
      </c>
      <c r="C19" s="28"/>
      <c r="D19" s="174" t="s">
        <v>1539</v>
      </c>
      <c r="E19" s="28"/>
      <c r="F19" s="174" t="str">
        <f>IF(D19=Lists!$K$4,"&lt; Ввести URL-адрес источника данных &gt;",IF(D19=Lists!$K$5,"&lt;  Ссылка на раздел в Отчете ИПДО &gt;",IF(D19=Lists!$K$6,"&lt; Ссылка на свидетельство о неприменимости &gt;","")))</f>
        <v/>
      </c>
      <c r="G19" s="28"/>
      <c r="H19" s="144"/>
      <c r="I19" s="28"/>
    </row>
    <row r="20" spans="1:16" s="26" customFormat="1" ht="30" x14ac:dyDescent="0.35">
      <c r="A20" s="28"/>
      <c r="B20" s="145" t="s">
        <v>1565</v>
      </c>
      <c r="C20" s="28"/>
      <c r="D20" s="174" t="s">
        <v>1539</v>
      </c>
      <c r="E20" s="28"/>
      <c r="F20" s="174" t="str">
        <f>IF(D20=Lists!$K$4,"&lt; Input URL to data source &gt;",IF(D20=Lists!$K$5,"&lt; Reference section in EITI Report or URL &gt;",IF(D20=Lists!$K$6,"&lt; Reference evidence of non-applicability &gt;","")))</f>
        <v/>
      </c>
      <c r="G20" s="28"/>
      <c r="H20" s="144"/>
      <c r="I20" s="28"/>
    </row>
    <row r="21" spans="1:16" s="26" customFormat="1" ht="30" x14ac:dyDescent="0.35">
      <c r="A21" s="28"/>
      <c r="B21" s="156" t="s">
        <v>1566</v>
      </c>
      <c r="C21" s="28"/>
      <c r="D21" s="174" t="s">
        <v>1539</v>
      </c>
      <c r="E21" s="28"/>
      <c r="F21" s="174" t="str">
        <f>IF(D21=Lists!$K$4,"&lt; Input URL to data source &gt;",IF(D21=Lists!$K$5,"&lt; Reference section in EITI Report or URL &gt;",IF(D21=Lists!$K$6,"&lt; Reference evidence of non-applicability &gt;","")))</f>
        <v/>
      </c>
      <c r="G21" s="28"/>
      <c r="H21" s="144"/>
      <c r="I21" s="28"/>
      <c r="O21" s="221"/>
      <c r="P21" s="243"/>
    </row>
    <row r="22" spans="1:16" s="26" customFormat="1" ht="30" x14ac:dyDescent="0.35">
      <c r="A22" s="28"/>
      <c r="B22" s="146" t="s">
        <v>1567</v>
      </c>
      <c r="C22" s="28"/>
      <c r="D22" s="175" t="s">
        <v>1539</v>
      </c>
      <c r="E22" s="28"/>
      <c r="F22" s="174" t="str">
        <f>IF(D22=Lists!$K$4,"&lt; Input URL to data source &gt;",IF(D22=Lists!$K$5,"&lt; Reference section in EITI Report or URL &gt;",IF(D22=Lists!$K$6,"&lt; Reference evidence of non-applicability &gt;","")))</f>
        <v/>
      </c>
      <c r="G22" s="28"/>
      <c r="H22" s="147"/>
      <c r="I22" s="28"/>
    </row>
    <row r="23" spans="1:16" s="26" customFormat="1" ht="15" x14ac:dyDescent="0.35">
      <c r="A23" s="28"/>
      <c r="B23" s="47"/>
      <c r="C23" s="28"/>
      <c r="D23" s="138"/>
      <c r="E23" s="28"/>
      <c r="F23" s="260"/>
      <c r="G23" s="28"/>
      <c r="H23" s="28"/>
      <c r="I23" s="28"/>
    </row>
    <row r="24" spans="1:16" s="26" customFormat="1" ht="30" x14ac:dyDescent="0.35">
      <c r="A24" s="28"/>
      <c r="B24" s="139" t="s">
        <v>1575</v>
      </c>
      <c r="C24" s="28"/>
      <c r="D24" s="140"/>
      <c r="E24" s="28"/>
      <c r="F24" s="140"/>
      <c r="G24" s="28"/>
      <c r="H24" s="141"/>
      <c r="I24" s="28"/>
    </row>
    <row r="25" spans="1:16" s="26" customFormat="1" ht="15" x14ac:dyDescent="0.35">
      <c r="A25" s="28"/>
      <c r="B25" s="155" t="s">
        <v>1563</v>
      </c>
      <c r="C25" s="28"/>
      <c r="D25" s="143"/>
      <c r="E25" s="28"/>
      <c r="F25" s="143"/>
      <c r="G25" s="28"/>
      <c r="H25" s="144"/>
      <c r="I25" s="28"/>
    </row>
    <row r="26" spans="1:16" s="26" customFormat="1" ht="30" x14ac:dyDescent="0.35">
      <c r="A26" s="28"/>
      <c r="B26" s="156" t="s">
        <v>1576</v>
      </c>
      <c r="C26" s="28"/>
      <c r="D26" s="174" t="s">
        <v>1539</v>
      </c>
      <c r="E26" s="28"/>
      <c r="F26" s="174" t="str">
        <f>IF(D26=Lists!$K$4,"&lt; Input URL to data source &gt;",IF(D26=Lists!$K$5,"&lt; Reference section in EITI Report or URL &gt;",IF(D26=Lists!$K$6,"&lt; Reference evidence of non-applicability &gt;","")))</f>
        <v/>
      </c>
      <c r="G26" s="28"/>
      <c r="H26" s="144"/>
      <c r="I26" s="28"/>
    </row>
    <row r="27" spans="1:16" s="26" customFormat="1" ht="30" x14ac:dyDescent="0.35">
      <c r="A27" s="148"/>
      <c r="B27" s="255" t="s">
        <v>1577</v>
      </c>
      <c r="C27" s="149"/>
      <c r="D27" s="174" t="s">
        <v>1539</v>
      </c>
      <c r="E27" s="28"/>
      <c r="F27" s="174" t="str">
        <f>IF(D27=Lists!$K$4,"&lt; Input URL to data source &gt;",IF(D27=Lists!$K$5,"&lt; Reference section in EITI Report or URL &gt;",IF(D27=Lists!$K$6,"&lt; Reference evidence of non-applicability &gt;","")))</f>
        <v/>
      </c>
      <c r="G27" s="28"/>
      <c r="H27" s="144"/>
      <c r="I27" s="28"/>
    </row>
    <row r="28" spans="1:16" s="26" customFormat="1" ht="30" x14ac:dyDescent="0.35">
      <c r="A28" s="28"/>
      <c r="B28" s="156" t="s">
        <v>1578</v>
      </c>
      <c r="C28" s="28"/>
      <c r="D28" s="174" t="s">
        <v>1539</v>
      </c>
      <c r="E28" s="28"/>
      <c r="F28" s="174" t="str">
        <f>IF(D28=Lists!$K$4,"&lt; Input URL to data source &gt;",IF(D28=Lists!$K$5,"&lt; Reference section in EITI Report or URL &gt;",IF(D28=Lists!$K$6,"&lt; Reference evidence of non-applicability &gt;","")))</f>
        <v/>
      </c>
      <c r="G28" s="28"/>
      <c r="H28" s="144"/>
      <c r="I28" s="28"/>
    </row>
    <row r="29" spans="1:16" s="26" customFormat="1" ht="30" x14ac:dyDescent="0.35">
      <c r="A29" s="28"/>
      <c r="B29" s="256" t="s">
        <v>1577</v>
      </c>
      <c r="C29" s="149"/>
      <c r="D29" s="174" t="s">
        <v>1539</v>
      </c>
      <c r="E29" s="28"/>
      <c r="F29" s="174" t="str">
        <f>IF(D29=Lists!$K$4,"&lt; Input URL to data source &gt;",IF(D29=Lists!$K$5,"&lt; Reference section in EITI Report or URL &gt;",IF(D29=Lists!$K$6,"&lt; Reference evidence of non-applicability &gt;","")))</f>
        <v/>
      </c>
      <c r="G29" s="28"/>
      <c r="H29" s="144"/>
      <c r="I29" s="28"/>
    </row>
    <row r="30" spans="1:16" s="26" customFormat="1" ht="30" x14ac:dyDescent="0.35">
      <c r="A30" s="28"/>
      <c r="B30" s="156" t="s">
        <v>1579</v>
      </c>
      <c r="C30" s="28"/>
      <c r="D30" s="174" t="s">
        <v>1539</v>
      </c>
      <c r="E30" s="28"/>
      <c r="F30" s="174" t="str">
        <f>IF(D30=Lists!$K$4,"&lt; Input URL to data source &gt;",IF(D30=Lists!$K$5,"&lt; Reference section in EITI Report or URL &gt;",IF(D30=Lists!$K$6,"&lt; Reference evidence of non-applicability &gt;","")))</f>
        <v/>
      </c>
      <c r="G30" s="28"/>
      <c r="H30" s="144"/>
      <c r="I30" s="28"/>
    </row>
    <row r="31" spans="1:16" s="26" customFormat="1" ht="30" x14ac:dyDescent="0.35">
      <c r="A31" s="28"/>
      <c r="B31" s="257" t="s">
        <v>1580</v>
      </c>
      <c r="C31" s="149"/>
      <c r="D31" s="175" t="s">
        <v>1557</v>
      </c>
      <c r="E31" s="28"/>
      <c r="F31" s="174" t="str">
        <f>IF(D26=Lists!$K$4,"&lt; Input URL to data source &gt;",IF(D26=Lists!$K$5,"&lt; Reference section in EITI Report or URL &gt;",IF(D26=Lists!$K$6,"&lt; Reference evidence of non-applicability &gt;","")))</f>
        <v/>
      </c>
      <c r="G31" s="28"/>
      <c r="H31" s="144"/>
      <c r="I31" s="28"/>
    </row>
    <row r="32" spans="1:16" s="26" customFormat="1" ht="15" x14ac:dyDescent="0.35">
      <c r="A32" s="28"/>
      <c r="B32" s="150"/>
      <c r="C32" s="28"/>
      <c r="D32" s="138"/>
      <c r="E32" s="28"/>
      <c r="F32" s="260"/>
      <c r="G32" s="28"/>
      <c r="H32" s="151"/>
      <c r="I32" s="28"/>
    </row>
    <row r="33" spans="1:15" s="26" customFormat="1" ht="15" x14ac:dyDescent="0.35">
      <c r="A33" s="28"/>
      <c r="B33" s="139" t="s">
        <v>1581</v>
      </c>
      <c r="C33" s="28"/>
      <c r="D33" s="152"/>
      <c r="E33" s="28"/>
      <c r="F33" s="152"/>
      <c r="G33" s="28"/>
      <c r="H33" s="141"/>
      <c r="I33" s="28"/>
    </row>
    <row r="34" spans="1:15" s="26" customFormat="1" ht="30" x14ac:dyDescent="0.35">
      <c r="A34" s="28"/>
      <c r="B34" s="155" t="s">
        <v>1582</v>
      </c>
      <c r="C34" s="28"/>
      <c r="D34" s="174" t="s">
        <v>1539</v>
      </c>
      <c r="E34" s="28"/>
      <c r="F34" s="174" t="str">
        <f>IF(D34=Lists!$K$4,"&lt; Input URL to data source &gt;",IF(D34=Lists!$K$5,"&lt; Reference section in EITI Report or URL &gt;",IF(D34=Lists!$K$6,"&lt; Reference evidence of non-applicability &gt;","")))</f>
        <v/>
      </c>
      <c r="G34" s="28"/>
      <c r="H34" s="144"/>
      <c r="I34" s="28"/>
    </row>
    <row r="35" spans="1:15" s="26" customFormat="1" ht="30" x14ac:dyDescent="0.35">
      <c r="A35" s="28"/>
      <c r="B35" s="258" t="s">
        <v>1583</v>
      </c>
      <c r="C35" s="28"/>
      <c r="D35" s="174" t="s">
        <v>1539</v>
      </c>
      <c r="E35" s="28"/>
      <c r="F35" s="174" t="str">
        <f>IF(D35=Lists!$K$4,"&lt; Input URL to data source &gt;",IF(D35=Lists!$K$5,"&lt; Reference section in EITI Report or URL &gt;",IF(D35=Lists!$K$6,"&lt; Reference evidence of non-applicability &gt;","")))</f>
        <v/>
      </c>
      <c r="G35" s="28"/>
      <c r="H35" s="144"/>
      <c r="I35" s="28"/>
    </row>
    <row r="36" spans="1:15" s="26" customFormat="1" ht="30" x14ac:dyDescent="0.35">
      <c r="A36" s="28"/>
      <c r="B36" s="158" t="s">
        <v>1584</v>
      </c>
      <c r="C36" s="28"/>
      <c r="D36" s="174" t="s">
        <v>1539</v>
      </c>
      <c r="E36" s="28"/>
      <c r="F36" s="175" t="str">
        <f>IF(D36=Lists!$K$4,"&lt; Input URL to data source &gt;",IF(D36=Lists!$K$5,"&lt; Reference section in EITI Report or URL &gt;",IF(D36=Lists!$K$6,"&lt; Reference evidence of non-applicability &gt;","")))</f>
        <v/>
      </c>
      <c r="G36" s="28"/>
      <c r="H36" s="147"/>
      <c r="I36" s="28"/>
    </row>
    <row r="37" spans="1:15" s="26" customFormat="1" ht="15" x14ac:dyDescent="0.35">
      <c r="A37" s="28"/>
      <c r="B37" s="47"/>
      <c r="C37" s="28"/>
      <c r="D37" s="138"/>
      <c r="E37" s="28"/>
      <c r="F37" s="138"/>
      <c r="G37" s="28"/>
      <c r="H37" s="28"/>
      <c r="I37" s="28"/>
    </row>
    <row r="38" spans="1:15" s="26" customFormat="1" ht="15" x14ac:dyDescent="0.35">
      <c r="A38" s="28"/>
      <c r="B38" s="139" t="s">
        <v>1585</v>
      </c>
      <c r="C38" s="28"/>
      <c r="D38" s="152"/>
      <c r="E38" s="28"/>
      <c r="F38" s="152"/>
      <c r="G38" s="28"/>
      <c r="H38" s="141"/>
      <c r="I38" s="28"/>
    </row>
    <row r="39" spans="1:15" s="26" customFormat="1" ht="30" x14ac:dyDescent="0.35">
      <c r="A39" s="28"/>
      <c r="B39" s="155" t="s">
        <v>1586</v>
      </c>
      <c r="C39" s="28"/>
      <c r="D39" s="174" t="s">
        <v>1539</v>
      </c>
      <c r="E39" s="28"/>
      <c r="F39" s="174" t="str">
        <f>IF(D39=Lists!$K$4,"&lt; Input URL to data source &gt;",IF(D39=Lists!$K$5,"&lt; Reference section in EITI Report or URL &gt;",IF(D39=Lists!$K$6,"&lt; Reference evidence of non-applicability &gt;","")))</f>
        <v/>
      </c>
      <c r="G39" s="28"/>
      <c r="H39" s="144"/>
      <c r="I39" s="28"/>
    </row>
    <row r="40" spans="1:15" s="26" customFormat="1" ht="30" x14ac:dyDescent="0.35">
      <c r="A40" s="28"/>
      <c r="B40" s="156" t="s">
        <v>1587</v>
      </c>
      <c r="C40" s="28"/>
      <c r="D40" s="174" t="s">
        <v>1539</v>
      </c>
      <c r="E40" s="28"/>
      <c r="F40" s="174" t="str">
        <f>IF(D40=Lists!$K$4,"&lt; Input URL to data source &gt;",IF(D40=Lists!$K$5,"&lt; Reference section in EITI Report or URL &gt;",IF(D40=Lists!$K$6,"&lt; Reference evidence of non-applicability &gt;","")))</f>
        <v/>
      </c>
      <c r="G40" s="28"/>
      <c r="H40" s="144"/>
      <c r="I40" s="28"/>
      <c r="O40" s="221"/>
    </row>
    <row r="41" spans="1:15" s="26" customFormat="1" ht="30" x14ac:dyDescent="0.35">
      <c r="A41" s="28"/>
      <c r="B41" s="155" t="s">
        <v>1588</v>
      </c>
      <c r="C41" s="28"/>
      <c r="D41" s="174" t="s">
        <v>1539</v>
      </c>
      <c r="E41" s="28"/>
      <c r="F41" s="174" t="str">
        <f>IF(D41=Lists!$K$4,"&lt; Input URL to data source &gt;",IF(D41=Lists!$K$5,"&lt; Reference section in EITI Report or URL &gt;",IF(D41=Lists!$K$6,"&lt; Reference evidence of non-applicability &gt;","")))</f>
        <v/>
      </c>
      <c r="G41" s="28"/>
      <c r="H41" s="144"/>
      <c r="I41" s="28"/>
    </row>
    <row r="42" spans="1:15" s="26" customFormat="1" ht="30" x14ac:dyDescent="0.35">
      <c r="A42" s="28"/>
      <c r="B42" s="258" t="s">
        <v>1589</v>
      </c>
      <c r="C42" s="28"/>
      <c r="D42" s="174" t="s">
        <v>1539</v>
      </c>
      <c r="E42" s="28"/>
      <c r="F42" s="174" t="str">
        <f>IF(D42=Lists!$K$4,"&lt; Input URL to data source &gt;",IF(D42=Lists!$K$5,"&lt; Reference section in EITI Report or URL &gt;",IF(D42=Lists!$K$6,"&lt; Reference evidence of non-applicability &gt;","")))</f>
        <v/>
      </c>
      <c r="G42" s="28"/>
      <c r="H42" s="144"/>
      <c r="I42" s="28"/>
    </row>
    <row r="43" spans="1:15" s="26" customFormat="1" ht="30" x14ac:dyDescent="0.35">
      <c r="A43" s="28"/>
      <c r="B43" s="158" t="s">
        <v>1590</v>
      </c>
      <c r="C43" s="28"/>
      <c r="D43" s="175" t="s">
        <v>1539</v>
      </c>
      <c r="E43" s="28"/>
      <c r="F43" s="175" t="str">
        <f>IF(D43=Lists!$K$4,"&lt; Input URL to data source &gt;",IF(D43=Lists!$K$5,"&lt; Reference section in EITI Report or URL &gt;",IF(D43=Lists!$K$6,"&lt; Reference evidence of non-applicability &gt;","")))</f>
        <v/>
      </c>
      <c r="G43" s="28"/>
      <c r="H43" s="147"/>
      <c r="I43" s="28"/>
    </row>
    <row r="44" spans="1:15" s="26" customFormat="1" ht="15" x14ac:dyDescent="0.35">
      <c r="A44" s="28"/>
      <c r="B44" s="47"/>
      <c r="C44" s="28"/>
      <c r="D44" s="138"/>
      <c r="E44" s="28"/>
      <c r="F44" s="138"/>
      <c r="G44" s="28"/>
      <c r="H44" s="28"/>
      <c r="I44" s="28"/>
    </row>
    <row r="45" spans="1:15" s="26" customFormat="1" ht="15" x14ac:dyDescent="0.35">
      <c r="A45" s="28"/>
      <c r="B45" s="139" t="s">
        <v>1591</v>
      </c>
      <c r="C45" s="28"/>
      <c r="D45" s="154"/>
      <c r="E45" s="28"/>
      <c r="F45" s="154"/>
      <c r="G45" s="28"/>
      <c r="H45" s="141"/>
      <c r="I45" s="28"/>
    </row>
    <row r="46" spans="1:15" s="26" customFormat="1" ht="30" x14ac:dyDescent="0.35">
      <c r="A46" s="28"/>
      <c r="B46" s="155" t="s">
        <v>1592</v>
      </c>
      <c r="C46" s="28"/>
      <c r="D46" s="174" t="s">
        <v>1539</v>
      </c>
      <c r="E46" s="28"/>
      <c r="F46" s="174" t="str">
        <f>IF(D46=Lists!$K$4,"&lt; Input URL to data source &gt;",IF(D46=Lists!$K$5,"&lt; Reference section in EITI Report or URL &gt;",IF(D46=Lists!$K$6,"&lt; Reference evidence of non-applicability &gt;","")))</f>
        <v/>
      </c>
      <c r="G46" s="28"/>
      <c r="H46" s="144"/>
      <c r="I46" s="28"/>
    </row>
    <row r="47" spans="1:15" s="26" customFormat="1" ht="30" x14ac:dyDescent="0.35">
      <c r="A47" s="28"/>
      <c r="B47" s="156" t="s">
        <v>1593</v>
      </c>
      <c r="C47" s="28"/>
      <c r="D47" s="174" t="s">
        <v>1539</v>
      </c>
      <c r="E47" s="28"/>
      <c r="F47" s="174" t="str">
        <f>IF(D47=Lists!$K$4,"&lt; Input URL to data source &gt;",IF(D47=Lists!$K$5,"&lt; Reference section in EITI Report or URL &gt;",IF(D47=Lists!$K$6,"&lt; Reference evidence of non-applicability &gt;","")))</f>
        <v/>
      </c>
      <c r="G47" s="28"/>
      <c r="H47" s="144"/>
      <c r="I47" s="28"/>
    </row>
    <row r="48" spans="1:15" s="26" customFormat="1" ht="15" x14ac:dyDescent="0.35">
      <c r="A48" s="28"/>
      <c r="B48" s="158" t="s">
        <v>1594</v>
      </c>
      <c r="C48" s="28"/>
      <c r="D48" s="176" t="str">
        <f>IF(OR(D47=Lists!$K$4,),"&lt; name of the registry &gt;","")</f>
        <v/>
      </c>
      <c r="E48" s="28"/>
      <c r="F48" s="175" t="str">
        <f>IF(D48="&lt; name of the registry &gt;","&lt; Input URL to data source &gt;",IF(D48=Lists!$K$5,"&lt; Reference section in EITI Report or URL &gt;",IF(D48=Lists!$K$6,"&lt; Reference evidence of non-applicability &gt;","")))</f>
        <v/>
      </c>
      <c r="G48" s="28"/>
      <c r="H48" s="147"/>
      <c r="I48" s="28"/>
    </row>
    <row r="49" spans="1:15" s="26" customFormat="1" ht="15" x14ac:dyDescent="0.35">
      <c r="A49" s="28"/>
      <c r="B49" s="47"/>
      <c r="C49" s="28"/>
      <c r="D49" s="138"/>
      <c r="E49" s="28"/>
      <c r="F49" s="138"/>
      <c r="G49" s="28"/>
      <c r="H49" s="28"/>
      <c r="I49" s="28"/>
    </row>
    <row r="50" spans="1:15" s="26" customFormat="1" ht="15" x14ac:dyDescent="0.35">
      <c r="A50" s="28"/>
      <c r="B50" s="139" t="s">
        <v>1595</v>
      </c>
      <c r="C50" s="28"/>
      <c r="D50" s="154"/>
      <c r="E50" s="28"/>
      <c r="F50" s="154"/>
      <c r="G50" s="28"/>
      <c r="H50" s="141"/>
      <c r="I50" s="28"/>
    </row>
    <row r="51" spans="1:15" s="26" customFormat="1" ht="30" x14ac:dyDescent="0.35">
      <c r="A51" s="28"/>
      <c r="B51" s="155" t="s">
        <v>1596</v>
      </c>
      <c r="C51" s="28"/>
      <c r="D51" s="174" t="s">
        <v>1539</v>
      </c>
      <c r="E51" s="28"/>
      <c r="F51" s="174" t="str">
        <f>IF(D51=Lists!$K$4,"&lt; Input URL to data source &gt;",IF(D51=Lists!$K$5,"&lt; Reference section in EITI Report or URL &gt;",IF(D51=Lists!$K$6,"&lt; Reference evidence of non-applicability &gt;","")))</f>
        <v/>
      </c>
      <c r="G51" s="28"/>
      <c r="H51" s="144"/>
      <c r="I51" s="28"/>
    </row>
    <row r="52" spans="1:15" s="26" customFormat="1" ht="45" x14ac:dyDescent="0.35">
      <c r="A52" s="28"/>
      <c r="B52" s="156" t="s">
        <v>1597</v>
      </c>
      <c r="C52" s="28"/>
      <c r="D52" s="174" t="s">
        <v>1539</v>
      </c>
      <c r="E52" s="28"/>
      <c r="F52" s="174" t="str">
        <f>IF(D52=Lists!$K$4,"&lt; Input URL to data source &gt;",IF(D52=Lists!$K$5,"&lt; Reference section in EITI Report or URL &gt;",IF(D52=Lists!$K$6,"&lt; Reference evidence of non-applicability &gt;","")))</f>
        <v/>
      </c>
      <c r="G52" s="28"/>
      <c r="H52" s="144"/>
      <c r="I52" s="28"/>
    </row>
    <row r="53" spans="1:15" s="26" customFormat="1" ht="44.5" customHeight="1" x14ac:dyDescent="0.35">
      <c r="A53" s="28"/>
      <c r="B53" s="157" t="s">
        <v>1598</v>
      </c>
      <c r="C53" s="28"/>
      <c r="D53" s="175" t="s">
        <v>1539</v>
      </c>
      <c r="E53" s="28"/>
      <c r="F53" s="175" t="str">
        <f>IF(D53=Lists!$K$4,"&lt; Input URL to data source &gt;",IF(D53=Lists!$K$5,"&lt; Reference section in EITI Report or URL &gt;",IF(D53=Lists!$K$6,"&lt; Reference evidence of non-applicability &gt;","")))</f>
        <v/>
      </c>
      <c r="G53" s="28"/>
      <c r="H53" s="147"/>
      <c r="I53" s="28"/>
    </row>
    <row r="54" spans="1:15" s="26" customFormat="1" ht="15" x14ac:dyDescent="0.35">
      <c r="A54" s="28"/>
      <c r="B54" s="47"/>
      <c r="C54" s="28"/>
      <c r="D54" s="138"/>
      <c r="E54" s="28"/>
      <c r="F54" s="138"/>
      <c r="G54" s="28"/>
      <c r="H54" s="28"/>
      <c r="I54" s="28"/>
    </row>
    <row r="55" spans="1:15" s="26" customFormat="1" ht="15" x14ac:dyDescent="0.35">
      <c r="A55" s="28"/>
      <c r="B55" s="139" t="s">
        <v>1599</v>
      </c>
      <c r="C55" s="28"/>
      <c r="D55" s="154"/>
      <c r="E55" s="28"/>
      <c r="F55" s="154"/>
      <c r="G55" s="28"/>
      <c r="H55" s="141"/>
      <c r="I55" s="28"/>
    </row>
    <row r="56" spans="1:15" s="26" customFormat="1" ht="30" x14ac:dyDescent="0.35">
      <c r="A56" s="28"/>
      <c r="B56" s="158" t="s">
        <v>1600</v>
      </c>
      <c r="C56" s="28"/>
      <c r="D56" s="174" t="s">
        <v>1539</v>
      </c>
      <c r="E56" s="28"/>
      <c r="F56" s="175" t="str">
        <f>IF(D56=Lists!$K$4,"&lt; Input URL to data source &gt;",IF(D56=Lists!$K$5,"&lt; Reference section in EITI Report or URL &gt;",IF(D56=Lists!$K$6,"&lt; Reference evidence of non-applicability &gt;","")))</f>
        <v/>
      </c>
      <c r="G56" s="28"/>
      <c r="H56" s="147"/>
      <c r="I56" s="28"/>
    </row>
    <row r="57" spans="1:15" s="26" customFormat="1" ht="15" x14ac:dyDescent="0.35">
      <c r="A57" s="28"/>
      <c r="B57" s="47"/>
      <c r="C57" s="28"/>
      <c r="D57" s="138"/>
      <c r="E57" s="28"/>
      <c r="F57" s="138"/>
      <c r="G57" s="28"/>
      <c r="H57" s="28"/>
      <c r="I57" s="28"/>
    </row>
    <row r="58" spans="1:15" s="26" customFormat="1" ht="30" x14ac:dyDescent="0.35">
      <c r="A58" s="28"/>
      <c r="B58" s="139" t="s">
        <v>1611</v>
      </c>
      <c r="C58" s="28"/>
      <c r="D58" s="154"/>
      <c r="E58" s="28"/>
      <c r="F58" s="154"/>
      <c r="G58" s="28"/>
      <c r="H58" s="141"/>
      <c r="I58" s="28"/>
    </row>
    <row r="59" spans="1:15" s="26" customFormat="1" ht="15" x14ac:dyDescent="0.35">
      <c r="A59" s="28"/>
      <c r="B59" s="244" t="s">
        <v>1601</v>
      </c>
      <c r="C59" s="28"/>
      <c r="D59" s="222"/>
      <c r="E59" s="28"/>
      <c r="F59" s="222"/>
      <c r="G59" s="28"/>
      <c r="H59" s="144"/>
      <c r="I59" s="28"/>
    </row>
    <row r="60" spans="1:15" s="26" customFormat="1" ht="30" x14ac:dyDescent="0.35">
      <c r="A60" s="28"/>
      <c r="B60" s="155" t="s">
        <v>1602</v>
      </c>
      <c r="C60" s="28"/>
      <c r="D60" s="174" t="s">
        <v>1539</v>
      </c>
      <c r="E60" s="28"/>
      <c r="F60" s="174" t="str">
        <f>IF(D60=Lists!$K$4,"&lt; Input URL to data source &gt;",IF(D60=Lists!$K$5,"&lt; Reference section in EITI Report or URL &gt;",IF(D60=Lists!$K$6,"&lt; Reference evidence of non-applicability &gt;","")))</f>
        <v/>
      </c>
      <c r="G60" s="28"/>
      <c r="H60" s="144"/>
      <c r="I60" s="28"/>
    </row>
    <row r="61" spans="1:15" s="26" customFormat="1" ht="30" x14ac:dyDescent="0.35">
      <c r="A61" s="28"/>
      <c r="B61" s="155" t="s">
        <v>1603</v>
      </c>
      <c r="C61" s="28"/>
      <c r="D61" s="174" t="s">
        <v>1539</v>
      </c>
      <c r="E61" s="28"/>
      <c r="F61" s="174" t="str">
        <f>IF(D61=Lists!$K$4,"&lt; Input URL to data source &gt;",IF(D61=Lists!$K$5,"&lt; Reference section in EITI Report or URL &gt;",IF(D61=Lists!$K$6,"&lt; Reference evidence of non-applicability &gt;","")))</f>
        <v/>
      </c>
      <c r="G61" s="28"/>
      <c r="H61" s="144"/>
      <c r="I61" s="28"/>
    </row>
    <row r="62" spans="1:15" s="26" customFormat="1" ht="15" x14ac:dyDescent="0.35">
      <c r="A62" s="28"/>
      <c r="B62" s="177" t="s">
        <v>1604</v>
      </c>
      <c r="C62" s="28"/>
      <c r="D62" s="174" t="s">
        <v>1557</v>
      </c>
      <c r="E62" s="28"/>
      <c r="F62" s="174" t="s">
        <v>1861</v>
      </c>
      <c r="G62" s="28"/>
      <c r="H62" s="144"/>
      <c r="I62" s="28"/>
      <c r="O62" s="248"/>
    </row>
    <row r="63" spans="1:15" s="26" customFormat="1" ht="15" x14ac:dyDescent="0.35">
      <c r="A63" s="28"/>
      <c r="B63" s="156" t="str">
        <f>LEFT(B62,SEARCH(",",B62))&amp;" стоимость"</f>
        <v>Сырая нефть (2709), стоимость</v>
      </c>
      <c r="C63" s="28"/>
      <c r="D63" s="174" t="s">
        <v>1557</v>
      </c>
      <c r="E63" s="28"/>
      <c r="F63" s="174" t="s">
        <v>1176</v>
      </c>
      <c r="G63" s="28"/>
      <c r="H63" s="144" t="s">
        <v>1691</v>
      </c>
      <c r="I63" s="28"/>
    </row>
    <row r="64" spans="1:15" s="26" customFormat="1" ht="15" x14ac:dyDescent="0.35">
      <c r="A64" s="28"/>
      <c r="B64" s="177" t="s">
        <v>1605</v>
      </c>
      <c r="C64" s="28"/>
      <c r="D64" s="174" t="s">
        <v>1557</v>
      </c>
      <c r="E64" s="28"/>
      <c r="F64" s="174" t="s">
        <v>1803</v>
      </c>
      <c r="G64" s="28"/>
      <c r="H64" s="144"/>
      <c r="I64" s="28"/>
    </row>
    <row r="65" spans="1:15" s="26" customFormat="1" ht="15" x14ac:dyDescent="0.35">
      <c r="A65" s="28"/>
      <c r="B65" s="156" t="str">
        <f>LEFT(B64,SEARCH(",",B64))&amp;" стоимость"</f>
        <v>Природный газ (2711), стоимость</v>
      </c>
      <c r="C65" s="28"/>
      <c r="D65" s="174" t="s">
        <v>1557</v>
      </c>
      <c r="E65" s="28"/>
      <c r="F65" s="174" t="s">
        <v>1176</v>
      </c>
      <c r="G65" s="28"/>
      <c r="H65" s="144" t="s">
        <v>1691</v>
      </c>
      <c r="I65" s="28"/>
    </row>
    <row r="66" spans="1:15" s="26" customFormat="1" ht="15" x14ac:dyDescent="0.35">
      <c r="A66" s="28"/>
      <c r="B66" s="177" t="s">
        <v>1606</v>
      </c>
      <c r="C66" s="28"/>
      <c r="D66" s="174" t="s">
        <v>1557</v>
      </c>
      <c r="E66" s="28"/>
      <c r="F66" s="174" t="s">
        <v>1759</v>
      </c>
      <c r="G66" s="28"/>
      <c r="H66" s="144"/>
      <c r="I66" s="28"/>
    </row>
    <row r="67" spans="1:15" s="26" customFormat="1" ht="15" x14ac:dyDescent="0.35">
      <c r="A67" s="28"/>
      <c r="B67" s="156" t="str">
        <f>LEFT(B66,SEARCH(",",B66))&amp;" стоимость"</f>
        <v>Золото (7108), стоимость</v>
      </c>
      <c r="C67" s="28"/>
      <c r="D67" s="174" t="s">
        <v>1557</v>
      </c>
      <c r="E67" s="28"/>
      <c r="F67" s="174" t="s">
        <v>1176</v>
      </c>
      <c r="G67" s="28"/>
      <c r="H67" s="144" t="s">
        <v>1691</v>
      </c>
      <c r="I67" s="28"/>
    </row>
    <row r="68" spans="1:15" s="26" customFormat="1" ht="15" x14ac:dyDescent="0.35">
      <c r="A68" s="28"/>
      <c r="B68" s="177" t="s">
        <v>1607</v>
      </c>
      <c r="C68" s="28"/>
      <c r="D68" s="174" t="s">
        <v>1557</v>
      </c>
      <c r="E68" s="28"/>
      <c r="F68" s="174" t="s">
        <v>1759</v>
      </c>
      <c r="G68" s="28"/>
      <c r="H68" s="144"/>
      <c r="I68" s="28"/>
    </row>
    <row r="69" spans="1:15" s="26" customFormat="1" ht="15" x14ac:dyDescent="0.35">
      <c r="A69" s="28"/>
      <c r="B69" s="156" t="str">
        <f>LEFT(B68,SEARCH(",",B68))&amp;" стоимость"</f>
        <v>Серебро (7106), стоимость</v>
      </c>
      <c r="C69" s="28"/>
      <c r="D69" s="174" t="s">
        <v>1557</v>
      </c>
      <c r="E69" s="28"/>
      <c r="F69" s="174" t="s">
        <v>1176</v>
      </c>
      <c r="G69" s="28"/>
      <c r="H69" s="144" t="s">
        <v>1691</v>
      </c>
      <c r="I69" s="28"/>
    </row>
    <row r="70" spans="1:15" s="26" customFormat="1" ht="15" x14ac:dyDescent="0.35">
      <c r="A70" s="28"/>
      <c r="B70" s="177" t="s">
        <v>1608</v>
      </c>
      <c r="C70" s="28"/>
      <c r="D70" s="174" t="s">
        <v>1557</v>
      </c>
      <c r="E70" s="28"/>
      <c r="F70" s="174" t="s">
        <v>1804</v>
      </c>
      <c r="G70" s="28"/>
      <c r="H70" s="144"/>
      <c r="I70" s="28"/>
    </row>
    <row r="71" spans="1:15" s="26" customFormat="1" ht="15" x14ac:dyDescent="0.35">
      <c r="A71" s="28"/>
      <c r="B71" s="156" t="str">
        <f>LEFT(B70,SEARCH(",",B70))&amp;" стоимость"</f>
        <v>Уголь (2701), стоимость</v>
      </c>
      <c r="C71" s="28"/>
      <c r="D71" s="174" t="s">
        <v>1557</v>
      </c>
      <c r="E71" s="28"/>
      <c r="F71" s="174" t="s">
        <v>1176</v>
      </c>
      <c r="G71" s="28"/>
      <c r="H71" s="144" t="s">
        <v>1691</v>
      </c>
      <c r="I71" s="28"/>
    </row>
    <row r="72" spans="1:15" s="26" customFormat="1" ht="15" x14ac:dyDescent="0.35">
      <c r="A72" s="28"/>
      <c r="B72" s="177" t="s">
        <v>1609</v>
      </c>
      <c r="C72" s="28"/>
      <c r="D72" s="174" t="s">
        <v>1557</v>
      </c>
      <c r="E72" s="28"/>
      <c r="F72" s="174" t="s">
        <v>1692</v>
      </c>
      <c r="G72" s="28"/>
      <c r="H72" s="144"/>
      <c r="I72" s="28"/>
      <c r="O72" s="243"/>
    </row>
    <row r="73" spans="1:15" s="26" customFormat="1" ht="15" x14ac:dyDescent="0.35">
      <c r="A73" s="28"/>
      <c r="B73" s="156" t="str">
        <f>LEFT(B72,SEARCH(",",B72))&amp;" стоимость"</f>
        <v>Медь (2603), стоимость</v>
      </c>
      <c r="C73" s="28"/>
      <c r="D73" s="174" t="s">
        <v>1557</v>
      </c>
      <c r="E73" s="28"/>
      <c r="F73" s="174" t="s">
        <v>1176</v>
      </c>
      <c r="G73" s="28"/>
      <c r="H73" s="144" t="s">
        <v>1691</v>
      </c>
      <c r="I73" s="28"/>
    </row>
    <row r="74" spans="1:15" s="26" customFormat="1" ht="15" x14ac:dyDescent="0.35">
      <c r="A74" s="28"/>
      <c r="B74" s="177" t="s">
        <v>1610</v>
      </c>
      <c r="C74" s="28"/>
      <c r="D74" s="174" t="s">
        <v>1557</v>
      </c>
      <c r="E74" s="28"/>
      <c r="F74" s="174" t="s">
        <v>1804</v>
      </c>
      <c r="G74" s="28"/>
      <c r="H74" s="144"/>
      <c r="I74" s="28"/>
    </row>
    <row r="75" spans="1:15" s="26" customFormat="1" ht="15" x14ac:dyDescent="0.35">
      <c r="A75" s="28"/>
      <c r="B75" s="156" t="str">
        <f>LEFT(B74,SEARCH(",",B74))&amp;" стоимость"</f>
        <v>Добавьте здесь сырьевые товары, стоимость</v>
      </c>
      <c r="C75" s="28"/>
      <c r="D75" s="174" t="s">
        <v>1557</v>
      </c>
      <c r="E75" s="28"/>
      <c r="F75" s="174" t="s">
        <v>1176</v>
      </c>
      <c r="G75" s="28"/>
      <c r="H75" s="144" t="s">
        <v>1691</v>
      </c>
      <c r="I75" s="28"/>
    </row>
    <row r="76" spans="1:15" s="26" customFormat="1" ht="15" x14ac:dyDescent="0.35">
      <c r="A76" s="28"/>
      <c r="B76" s="177" t="s">
        <v>1610</v>
      </c>
      <c r="C76" s="28"/>
      <c r="D76" s="174" t="s">
        <v>1557</v>
      </c>
      <c r="E76" s="28"/>
      <c r="F76" s="174" t="s">
        <v>1804</v>
      </c>
      <c r="G76" s="28"/>
      <c r="H76" s="144"/>
      <c r="I76" s="28"/>
    </row>
    <row r="77" spans="1:15" s="26" customFormat="1" ht="15" x14ac:dyDescent="0.35">
      <c r="A77" s="28"/>
      <c r="B77" s="156" t="str">
        <f>LEFT(B76,SEARCH(",",B76))&amp;" стоимость"</f>
        <v>Добавьте здесь сырьевые товары, стоимость</v>
      </c>
      <c r="C77" s="28"/>
      <c r="D77" s="175" t="s">
        <v>1557</v>
      </c>
      <c r="E77" s="28"/>
      <c r="F77" s="175" t="s">
        <v>1176</v>
      </c>
      <c r="G77" s="28"/>
      <c r="H77" s="144" t="s">
        <v>1691</v>
      </c>
      <c r="I77" s="28"/>
    </row>
    <row r="78" spans="1:15" s="26" customFormat="1" ht="15" x14ac:dyDescent="0.35">
      <c r="A78" s="28"/>
      <c r="B78" s="150"/>
      <c r="C78" s="28"/>
      <c r="D78" s="138"/>
      <c r="E78" s="28"/>
      <c r="F78" s="138"/>
      <c r="G78" s="28"/>
      <c r="H78" s="28"/>
      <c r="I78" s="28"/>
    </row>
    <row r="79" spans="1:15" s="26" customFormat="1" ht="15" x14ac:dyDescent="0.35">
      <c r="A79" s="28"/>
      <c r="B79" s="139" t="s">
        <v>1614</v>
      </c>
      <c r="C79" s="28"/>
      <c r="D79" s="154"/>
      <c r="E79" s="28"/>
      <c r="F79" s="154"/>
      <c r="G79" s="28"/>
      <c r="H79" s="141"/>
      <c r="I79" s="28"/>
    </row>
    <row r="80" spans="1:15" s="26" customFormat="1" ht="30" x14ac:dyDescent="0.35">
      <c r="A80" s="28"/>
      <c r="B80" s="155" t="s">
        <v>1612</v>
      </c>
      <c r="C80" s="28"/>
      <c r="D80" s="174" t="s">
        <v>1539</v>
      </c>
      <c r="E80" s="28"/>
      <c r="F80" s="174" t="str">
        <f>IF(D80=Lists!$K$4,"&lt; Input URL to data source &gt;",IF(D80=Lists!$K$5,"&lt; Reference section in EITI Report or URL &gt;",IF(D80=Lists!$K$6,"&lt; Reference evidence of non-applicability &gt;","")))</f>
        <v/>
      </c>
      <c r="G80" s="28"/>
      <c r="H80" s="144"/>
      <c r="I80" s="28"/>
    </row>
    <row r="81" spans="1:9" s="26" customFormat="1" ht="30" x14ac:dyDescent="0.35">
      <c r="A81" s="28"/>
      <c r="B81" s="155" t="s">
        <v>1613</v>
      </c>
      <c r="C81" s="28"/>
      <c r="D81" s="174" t="s">
        <v>1539</v>
      </c>
      <c r="E81" s="28"/>
      <c r="F81" s="174" t="str">
        <f>IF(D81=Lists!$K$4,"&lt; Input URL to data source &gt;",IF(D81=Lists!$K$5,"&lt; Reference section in EITI Report or URL &gt;",IF(D81=Lists!$K$6,"&lt; Reference evidence of non-applicability &gt;","")))</f>
        <v/>
      </c>
      <c r="G81" s="28"/>
      <c r="H81" s="144"/>
      <c r="I81" s="28"/>
    </row>
    <row r="82" spans="1:9" s="26" customFormat="1" ht="15" x14ac:dyDescent="0.35">
      <c r="A82" s="28"/>
      <c r="B82" s="177" t="s">
        <v>1994</v>
      </c>
      <c r="C82" s="28"/>
      <c r="D82" s="174" t="s">
        <v>1557</v>
      </c>
      <c r="E82" s="28"/>
      <c r="F82" s="174" t="s">
        <v>2018</v>
      </c>
      <c r="G82" s="28"/>
      <c r="H82" s="144"/>
      <c r="I82" s="28"/>
    </row>
    <row r="83" spans="1:9" s="26" customFormat="1" ht="15" x14ac:dyDescent="0.35">
      <c r="A83" s="28"/>
      <c r="B83" s="156" t="str">
        <f>LEFT(B82,SEARCH(",",B82))&amp;" стоимость"</f>
        <v>Нефть Сырая (2709), стоимость</v>
      </c>
      <c r="C83" s="28"/>
      <c r="D83" s="174" t="s">
        <v>1557</v>
      </c>
      <c r="E83" s="28"/>
      <c r="F83" s="174" t="s">
        <v>1176</v>
      </c>
      <c r="G83" s="28"/>
      <c r="H83" s="144" t="s">
        <v>1691</v>
      </c>
      <c r="I83" s="28"/>
    </row>
    <row r="84" spans="1:9" s="26" customFormat="1" ht="15" x14ac:dyDescent="0.35">
      <c r="A84" s="28"/>
      <c r="B84" s="177" t="s">
        <v>1605</v>
      </c>
      <c r="C84" s="28"/>
      <c r="D84" s="174" t="s">
        <v>1557</v>
      </c>
      <c r="E84" s="28"/>
      <c r="F84" s="174" t="s">
        <v>1803</v>
      </c>
      <c r="G84" s="28"/>
      <c r="H84" s="144"/>
      <c r="I84" s="28"/>
    </row>
    <row r="85" spans="1:9" s="26" customFormat="1" ht="15" x14ac:dyDescent="0.35">
      <c r="A85" s="28"/>
      <c r="B85" s="156" t="str">
        <f>LEFT(B84,SEARCH(",",B84))&amp;" стоимость"</f>
        <v>Природный газ (2711), стоимость</v>
      </c>
      <c r="C85" s="28"/>
      <c r="D85" s="174" t="s">
        <v>1557</v>
      </c>
      <c r="E85" s="28"/>
      <c r="F85" s="174" t="s">
        <v>1176</v>
      </c>
      <c r="G85" s="28"/>
      <c r="H85" s="144" t="s">
        <v>1691</v>
      </c>
      <c r="I85" s="28"/>
    </row>
    <row r="86" spans="1:9" s="26" customFormat="1" ht="15" x14ac:dyDescent="0.35">
      <c r="A86" s="28"/>
      <c r="B86" s="177" t="s">
        <v>1606</v>
      </c>
      <c r="C86" s="28"/>
      <c r="D86" s="174" t="s">
        <v>1557</v>
      </c>
      <c r="E86" s="28"/>
      <c r="F86" s="174" t="s">
        <v>1759</v>
      </c>
      <c r="G86" s="28"/>
      <c r="H86" s="144"/>
      <c r="I86" s="28"/>
    </row>
    <row r="87" spans="1:9" s="26" customFormat="1" ht="15" x14ac:dyDescent="0.35">
      <c r="A87" s="28"/>
      <c r="B87" s="156" t="str">
        <f>LEFT(B86,SEARCH(",",B86))&amp;" стоимость"</f>
        <v>Золото (7108), стоимость</v>
      </c>
      <c r="C87" s="28"/>
      <c r="D87" s="174" t="s">
        <v>1557</v>
      </c>
      <c r="E87" s="28"/>
      <c r="F87" s="174" t="s">
        <v>1176</v>
      </c>
      <c r="G87" s="28"/>
      <c r="H87" s="144" t="s">
        <v>1691</v>
      </c>
      <c r="I87" s="28"/>
    </row>
    <row r="88" spans="1:9" s="26" customFormat="1" ht="15" x14ac:dyDescent="0.35">
      <c r="A88" s="28"/>
      <c r="B88" s="177" t="s">
        <v>1607</v>
      </c>
      <c r="C88" s="28"/>
      <c r="D88" s="174" t="s">
        <v>1557</v>
      </c>
      <c r="E88" s="28"/>
      <c r="F88" s="174" t="s">
        <v>1759</v>
      </c>
      <c r="G88" s="28"/>
      <c r="H88" s="144"/>
      <c r="I88" s="28"/>
    </row>
    <row r="89" spans="1:9" s="26" customFormat="1" ht="15" x14ac:dyDescent="0.35">
      <c r="A89" s="28"/>
      <c r="B89" s="156" t="str">
        <f>LEFT(B88,SEARCH(",",B88))&amp;" стоимость"</f>
        <v>Серебро (7106), стоимость</v>
      </c>
      <c r="C89" s="28"/>
      <c r="D89" s="174" t="s">
        <v>1557</v>
      </c>
      <c r="E89" s="28"/>
      <c r="F89" s="174" t="s">
        <v>1176</v>
      </c>
      <c r="G89" s="28"/>
      <c r="H89" s="144" t="s">
        <v>1691</v>
      </c>
      <c r="I89" s="28"/>
    </row>
    <row r="90" spans="1:9" s="26" customFormat="1" ht="15" x14ac:dyDescent="0.35">
      <c r="A90" s="28"/>
      <c r="B90" s="177" t="s">
        <v>1608</v>
      </c>
      <c r="C90" s="28"/>
      <c r="D90" s="174" t="s">
        <v>1557</v>
      </c>
      <c r="E90" s="28"/>
      <c r="F90" s="174" t="s">
        <v>1861</v>
      </c>
      <c r="G90" s="28"/>
      <c r="H90" s="144"/>
      <c r="I90" s="28"/>
    </row>
    <row r="91" spans="1:9" s="26" customFormat="1" ht="15" x14ac:dyDescent="0.35">
      <c r="A91" s="28"/>
      <c r="B91" s="156" t="str">
        <f>LEFT(B90,SEARCH(",",B90))&amp;" стоимость"</f>
        <v>Уголь (2701), стоимость</v>
      </c>
      <c r="C91" s="28"/>
      <c r="D91" s="174" t="s">
        <v>1557</v>
      </c>
      <c r="E91" s="28"/>
      <c r="F91" s="174" t="s">
        <v>1176</v>
      </c>
      <c r="G91" s="28"/>
      <c r="H91" s="144" t="s">
        <v>1691</v>
      </c>
      <c r="I91" s="28"/>
    </row>
    <row r="92" spans="1:9" s="26" customFormat="1" ht="15" x14ac:dyDescent="0.35">
      <c r="A92" s="28"/>
      <c r="B92" s="177" t="s">
        <v>1609</v>
      </c>
      <c r="C92" s="28"/>
      <c r="D92" s="174" t="s">
        <v>1557</v>
      </c>
      <c r="E92" s="28"/>
      <c r="F92" s="174" t="s">
        <v>1382</v>
      </c>
      <c r="G92" s="28"/>
      <c r="H92" s="144"/>
      <c r="I92" s="28"/>
    </row>
    <row r="93" spans="1:9" s="26" customFormat="1" ht="15" x14ac:dyDescent="0.35">
      <c r="A93" s="28"/>
      <c r="B93" s="156" t="str">
        <f>LEFT(B92,SEARCH(",",B92))&amp;" стоимость"</f>
        <v>Медь (2603), стоимость</v>
      </c>
      <c r="C93" s="28"/>
      <c r="D93" s="174" t="s">
        <v>1557</v>
      </c>
      <c r="E93" s="28"/>
      <c r="F93" s="174" t="s">
        <v>1176</v>
      </c>
      <c r="G93" s="28"/>
      <c r="H93" s="144" t="s">
        <v>1691</v>
      </c>
      <c r="I93" s="28"/>
    </row>
    <row r="94" spans="1:9" s="26" customFormat="1" ht="15" x14ac:dyDescent="0.35">
      <c r="A94" s="28"/>
      <c r="B94" s="177" t="s">
        <v>1610</v>
      </c>
      <c r="C94" s="28"/>
      <c r="D94" s="174" t="s">
        <v>1557</v>
      </c>
      <c r="E94" s="28"/>
      <c r="F94" s="174" t="s">
        <v>1804</v>
      </c>
      <c r="G94" s="28"/>
      <c r="H94" s="144"/>
      <c r="I94" s="28"/>
    </row>
    <row r="95" spans="1:9" s="26" customFormat="1" ht="15" x14ac:dyDescent="0.35">
      <c r="A95" s="28"/>
      <c r="B95" s="156" t="str">
        <f>LEFT(B94,SEARCH(",",B94))&amp;" стоимость"</f>
        <v>Добавьте здесь сырьевые товары, стоимость</v>
      </c>
      <c r="C95" s="28"/>
      <c r="D95" s="174" t="s">
        <v>1557</v>
      </c>
      <c r="E95" s="28"/>
      <c r="F95" s="174" t="s">
        <v>1176</v>
      </c>
      <c r="G95" s="28"/>
      <c r="H95" s="144" t="s">
        <v>1691</v>
      </c>
      <c r="I95" s="28"/>
    </row>
    <row r="96" spans="1:9" s="26" customFormat="1" ht="15" x14ac:dyDescent="0.35">
      <c r="A96" s="28"/>
      <c r="B96" s="177" t="s">
        <v>1610</v>
      </c>
      <c r="C96" s="28"/>
      <c r="D96" s="174" t="s">
        <v>1557</v>
      </c>
      <c r="E96" s="28"/>
      <c r="F96" s="174" t="s">
        <v>1804</v>
      </c>
      <c r="G96" s="28"/>
      <c r="H96" s="144"/>
      <c r="I96" s="28"/>
    </row>
    <row r="97" spans="1:16" s="26" customFormat="1" ht="15" x14ac:dyDescent="0.35">
      <c r="A97" s="28"/>
      <c r="B97" s="156" t="str">
        <f>LEFT(B96,SEARCH(",",B96))&amp;" стоимость"</f>
        <v>Добавьте здесь сырьевые товары, стоимость</v>
      </c>
      <c r="C97" s="28"/>
      <c r="D97" s="175" t="s">
        <v>1557</v>
      </c>
      <c r="E97" s="28"/>
      <c r="F97" s="175" t="s">
        <v>1176</v>
      </c>
      <c r="G97" s="28"/>
      <c r="H97" s="147" t="s">
        <v>1691</v>
      </c>
      <c r="I97" s="28"/>
    </row>
    <row r="98" spans="1:16" s="26" customFormat="1" ht="15" x14ac:dyDescent="0.35">
      <c r="A98" s="28"/>
      <c r="B98" s="150"/>
      <c r="C98" s="28"/>
      <c r="D98" s="138"/>
      <c r="E98" s="28"/>
      <c r="F98" s="138"/>
      <c r="G98" s="28"/>
      <c r="H98" s="28"/>
      <c r="I98" s="28"/>
    </row>
    <row r="99" spans="1:16" s="26" customFormat="1" ht="15" x14ac:dyDescent="0.35">
      <c r="A99" s="28"/>
      <c r="B99" s="139" t="s">
        <v>1615</v>
      </c>
      <c r="C99" s="28"/>
      <c r="D99" s="154"/>
      <c r="E99" s="28"/>
      <c r="F99" s="159"/>
      <c r="G99" s="28"/>
      <c r="H99" s="141"/>
      <c r="I99" s="28"/>
    </row>
    <row r="100" spans="1:16" s="26" customFormat="1" ht="30" x14ac:dyDescent="0.35">
      <c r="A100" s="28"/>
      <c r="B100" s="155" t="s">
        <v>1616</v>
      </c>
      <c r="C100" s="28"/>
      <c r="D100" s="174" t="s">
        <v>1539</v>
      </c>
      <c r="E100" s="28"/>
      <c r="F100" s="174" t="str">
        <f>IF(D100=Lists!$K$4,"&lt; Input URL to data source &gt;",IF(D100=Lists!$K$5,"&lt; Reference section in EITI Report or URL &gt;",IF(D100=Lists!$K$6,"&lt; Reference evidence of non-applicability &gt;","")))</f>
        <v/>
      </c>
      <c r="G100" s="28"/>
      <c r="H100" s="144"/>
      <c r="I100" s="28"/>
    </row>
    <row r="101" spans="1:16" s="26" customFormat="1" ht="30" x14ac:dyDescent="0.35">
      <c r="A101" s="28"/>
      <c r="B101" s="160" t="s">
        <v>1617</v>
      </c>
      <c r="C101" s="28"/>
      <c r="D101" s="174" t="s">
        <v>1539</v>
      </c>
      <c r="E101" s="28"/>
      <c r="F101" s="174" t="str">
        <f>IF(D101=Lists!$K$4,"&lt; Input URL to data source &gt;",IF(D101=Lists!$K$5,"&lt; Reference section in EITI Report or URL &gt;",IF(D101=Lists!$K$6,"&lt; Reference evidence of non-applicability &gt;","")))</f>
        <v/>
      </c>
      <c r="G101" s="28"/>
      <c r="H101" s="144"/>
      <c r="I101" s="28"/>
    </row>
    <row r="102" spans="1:16" s="26" customFormat="1" ht="45" x14ac:dyDescent="0.35">
      <c r="A102" s="28"/>
      <c r="B102" s="161" t="s">
        <v>1618</v>
      </c>
      <c r="C102" s="28"/>
      <c r="D102" s="162">
        <f>SUM('Часть 5 Данные о компаниях'!J33/'Часть 4 Доходы правительства'!J50)</f>
        <v>0.70485324593956333</v>
      </c>
      <c r="E102" s="28"/>
      <c r="F102" s="163" t="s">
        <v>1793</v>
      </c>
      <c r="G102" s="28"/>
      <c r="H102" s="147"/>
      <c r="I102" s="28"/>
      <c r="P102" s="243"/>
    </row>
    <row r="103" spans="1:16" s="26" customFormat="1" ht="15" x14ac:dyDescent="0.35">
      <c r="A103" s="28"/>
      <c r="B103" s="47"/>
      <c r="C103" s="28"/>
      <c r="D103" s="138"/>
      <c r="E103" s="28"/>
      <c r="F103" s="138"/>
      <c r="G103" s="28"/>
      <c r="H103" s="28"/>
      <c r="I103" s="28"/>
    </row>
    <row r="104" spans="1:16" s="26" customFormat="1" ht="15" x14ac:dyDescent="0.35">
      <c r="A104" s="28"/>
      <c r="B104" s="139" t="s">
        <v>1623</v>
      </c>
      <c r="C104" s="28"/>
      <c r="D104" s="159"/>
      <c r="E104" s="28"/>
      <c r="F104" s="159"/>
      <c r="G104" s="28"/>
      <c r="H104" s="141"/>
      <c r="I104" s="28"/>
    </row>
    <row r="105" spans="1:16" s="26" customFormat="1" ht="45" x14ac:dyDescent="0.35">
      <c r="A105" s="28"/>
      <c r="B105" s="160" t="s">
        <v>1619</v>
      </c>
      <c r="C105" s="28"/>
      <c r="D105" s="174" t="s">
        <v>1539</v>
      </c>
      <c r="E105" s="28"/>
      <c r="F105" s="174" t="str">
        <f>IF(D105=Lists!$K$4,"&lt; Input URL to data source &gt;",IF(D105=Lists!$K$5,"&lt; Reference section in EITI Report or URL &gt;",IF(D105=Lists!$K$6,"&lt; Reference evidence of non-applicability &gt;","")))</f>
        <v/>
      </c>
      <c r="G105" s="28"/>
      <c r="H105" s="144"/>
      <c r="I105" s="28"/>
    </row>
    <row r="106" spans="1:16" s="26" customFormat="1" ht="15" x14ac:dyDescent="0.35">
      <c r="A106" s="28"/>
      <c r="B106" s="224" t="s">
        <v>1620</v>
      </c>
      <c r="C106" s="225"/>
      <c r="D106" s="140"/>
      <c r="E106" s="225"/>
      <c r="F106" s="140"/>
      <c r="G106" s="28"/>
      <c r="H106" s="144"/>
      <c r="I106" s="28"/>
    </row>
    <row r="107" spans="1:16" s="26" customFormat="1" ht="15" x14ac:dyDescent="0.35">
      <c r="A107" s="28"/>
      <c r="B107" s="177" t="s">
        <v>1604</v>
      </c>
      <c r="C107" s="28"/>
      <c r="D107" s="174" t="s">
        <v>1557</v>
      </c>
      <c r="E107" s="28"/>
      <c r="F107" s="174" t="s">
        <v>2018</v>
      </c>
      <c r="G107" s="28"/>
      <c r="H107" s="144"/>
      <c r="I107" s="28"/>
    </row>
    <row r="108" spans="1:16" s="26" customFormat="1" ht="15" x14ac:dyDescent="0.35">
      <c r="A108" s="28"/>
      <c r="B108" s="177" t="s">
        <v>1605</v>
      </c>
      <c r="C108" s="28"/>
      <c r="D108" s="174" t="s">
        <v>1557</v>
      </c>
      <c r="E108" s="28"/>
      <c r="F108" s="174" t="s">
        <v>1803</v>
      </c>
      <c r="G108" s="28"/>
      <c r="H108" s="144"/>
      <c r="I108" s="28"/>
    </row>
    <row r="109" spans="1:16" s="26" customFormat="1" ht="15" x14ac:dyDescent="0.35">
      <c r="A109" s="28"/>
      <c r="B109" s="226" t="s">
        <v>1610</v>
      </c>
      <c r="C109" s="166"/>
      <c r="D109" s="175" t="s">
        <v>1557</v>
      </c>
      <c r="E109" s="166"/>
      <c r="F109" s="175" t="s">
        <v>1804</v>
      </c>
      <c r="G109" s="28"/>
      <c r="H109" s="144"/>
      <c r="I109" s="28"/>
    </row>
    <row r="110" spans="1:16" s="26" customFormat="1" ht="15" x14ac:dyDescent="0.35">
      <c r="A110" s="28"/>
      <c r="B110" s="224" t="s">
        <v>1621</v>
      </c>
      <c r="C110" s="225"/>
      <c r="D110" s="140"/>
      <c r="E110" s="225"/>
      <c r="F110" s="140"/>
      <c r="G110" s="28"/>
      <c r="H110" s="144"/>
      <c r="I110" s="28"/>
    </row>
    <row r="111" spans="1:16" s="26" customFormat="1" ht="15" x14ac:dyDescent="0.35">
      <c r="A111" s="28"/>
      <c r="B111" s="177" t="s">
        <v>1604</v>
      </c>
      <c r="C111" s="28"/>
      <c r="D111" s="174" t="s">
        <v>1557</v>
      </c>
      <c r="E111" s="28"/>
      <c r="F111" s="174" t="s">
        <v>2018</v>
      </c>
      <c r="G111" s="28"/>
      <c r="H111" s="144"/>
      <c r="I111" s="28"/>
    </row>
    <row r="112" spans="1:16" s="26" customFormat="1" ht="15" x14ac:dyDescent="0.35">
      <c r="A112" s="28"/>
      <c r="B112" s="156" t="str">
        <f>LEFT(B111,SEARCH(",",B111))&amp;" стоимость"</f>
        <v>Сырая нефть (2709), стоимость</v>
      </c>
      <c r="C112" s="28"/>
      <c r="D112" s="174" t="s">
        <v>1557</v>
      </c>
      <c r="E112" s="28"/>
      <c r="F112" s="174" t="s">
        <v>1176</v>
      </c>
      <c r="G112" s="28"/>
      <c r="H112" s="144" t="s">
        <v>1691</v>
      </c>
      <c r="I112" s="28"/>
    </row>
    <row r="113" spans="1:9" s="26" customFormat="1" ht="15" x14ac:dyDescent="0.35">
      <c r="A113" s="28"/>
      <c r="B113" s="177" t="s">
        <v>1605</v>
      </c>
      <c r="C113" s="28"/>
      <c r="D113" s="174" t="s">
        <v>1557</v>
      </c>
      <c r="E113" s="28"/>
      <c r="F113" s="174" t="s">
        <v>2018</v>
      </c>
      <c r="G113" s="28"/>
      <c r="H113" s="144"/>
      <c r="I113" s="28"/>
    </row>
    <row r="114" spans="1:9" s="26" customFormat="1" ht="15" x14ac:dyDescent="0.35">
      <c r="A114" s="28"/>
      <c r="B114" s="156" t="str">
        <f>LEFT(B113,SEARCH(",",B113))&amp;" стоимость"</f>
        <v>Природный газ (2711), стоимость</v>
      </c>
      <c r="C114" s="28"/>
      <c r="D114" s="174" t="s">
        <v>1557</v>
      </c>
      <c r="E114" s="28"/>
      <c r="F114" s="174" t="s">
        <v>1176</v>
      </c>
      <c r="G114" s="28"/>
      <c r="H114" s="144" t="s">
        <v>1691</v>
      </c>
      <c r="I114" s="28"/>
    </row>
    <row r="115" spans="1:9" s="26" customFormat="1" ht="15" x14ac:dyDescent="0.35">
      <c r="A115" s="28"/>
      <c r="B115" s="177" t="s">
        <v>1610</v>
      </c>
      <c r="C115" s="28"/>
      <c r="D115" s="174" t="s">
        <v>1557</v>
      </c>
      <c r="E115" s="28"/>
      <c r="F115" s="174" t="s">
        <v>1804</v>
      </c>
      <c r="G115" s="28"/>
      <c r="H115" s="144"/>
      <c r="I115" s="28"/>
    </row>
    <row r="116" spans="1:9" s="26" customFormat="1" ht="15" x14ac:dyDescent="0.35">
      <c r="A116" s="28"/>
      <c r="B116" s="156" t="str">
        <f>LEFT(B115,SEARCH(",",B115))&amp;" стоимость"</f>
        <v>Добавьте здесь сырьевые товары, стоимость</v>
      </c>
      <c r="C116" s="28"/>
      <c r="D116" s="174" t="s">
        <v>1557</v>
      </c>
      <c r="E116" s="28"/>
      <c r="F116" s="174" t="s">
        <v>1176</v>
      </c>
      <c r="G116" s="28"/>
      <c r="H116" s="144" t="s">
        <v>1691</v>
      </c>
      <c r="I116" s="28"/>
    </row>
    <row r="117" spans="1:9" s="26" customFormat="1" ht="45" x14ac:dyDescent="0.35">
      <c r="A117" s="28"/>
      <c r="B117" s="223" t="s">
        <v>1622</v>
      </c>
      <c r="C117" s="166"/>
      <c r="D117" s="175" t="s">
        <v>1557</v>
      </c>
      <c r="E117" s="166"/>
      <c r="F117" s="175" t="s">
        <v>1176</v>
      </c>
      <c r="G117" s="166"/>
      <c r="H117" s="147"/>
      <c r="I117" s="28"/>
    </row>
    <row r="118" spans="1:9" s="26" customFormat="1" ht="15" x14ac:dyDescent="0.35">
      <c r="A118" s="28"/>
      <c r="B118" s="47"/>
      <c r="C118" s="28"/>
      <c r="D118" s="28"/>
      <c r="E118" s="28"/>
      <c r="F118" s="36"/>
      <c r="G118" s="28"/>
      <c r="H118" s="28"/>
      <c r="I118" s="28"/>
    </row>
    <row r="119" spans="1:9" s="26" customFormat="1" ht="16" customHeight="1" x14ac:dyDescent="0.35">
      <c r="A119" s="28"/>
      <c r="B119" s="139" t="s">
        <v>1624</v>
      </c>
      <c r="C119" s="28"/>
      <c r="D119" s="159"/>
      <c r="E119" s="28"/>
      <c r="F119" s="159"/>
      <c r="G119" s="28"/>
      <c r="H119" s="141"/>
      <c r="I119" s="28"/>
    </row>
    <row r="120" spans="1:9" s="26" customFormat="1" ht="30" x14ac:dyDescent="0.35">
      <c r="A120" s="28"/>
      <c r="B120" s="160" t="s">
        <v>1625</v>
      </c>
      <c r="C120" s="28"/>
      <c r="D120" s="174" t="s">
        <v>1539</v>
      </c>
      <c r="E120" s="28"/>
      <c r="F120" s="174" t="str">
        <f>IF(D120=Lists!$K$4,"&lt; Input URL to data source &gt;",IF(D120=Lists!$K$5,"&lt; Reference section in EITI Report or URL &gt;",IF(D120=Lists!$K$6,"&lt; Reference evidence of non-applicability &gt;","")))</f>
        <v/>
      </c>
      <c r="G120" s="28"/>
      <c r="H120" s="144"/>
      <c r="I120" s="28"/>
    </row>
    <row r="121" spans="1:9" s="26" customFormat="1" ht="30.75" customHeight="1" x14ac:dyDescent="0.35">
      <c r="A121" s="28"/>
      <c r="B121" s="165" t="s">
        <v>1626</v>
      </c>
      <c r="C121" s="28"/>
      <c r="D121" s="175" t="s">
        <v>1557</v>
      </c>
      <c r="E121" s="28"/>
      <c r="F121" s="175" t="s">
        <v>1176</v>
      </c>
      <c r="G121" s="28"/>
      <c r="H121" s="147"/>
      <c r="I121" s="28"/>
    </row>
    <row r="122" spans="1:9" s="26" customFormat="1" ht="15" x14ac:dyDescent="0.35">
      <c r="A122" s="28"/>
      <c r="B122" s="47"/>
      <c r="C122" s="28"/>
      <c r="D122" s="138"/>
      <c r="E122" s="28"/>
      <c r="F122" s="36"/>
      <c r="G122" s="28"/>
      <c r="H122" s="28"/>
      <c r="I122" s="28"/>
    </row>
    <row r="123" spans="1:9" s="26" customFormat="1" ht="15" x14ac:dyDescent="0.35">
      <c r="A123" s="28"/>
      <c r="B123" s="139" t="s">
        <v>1627</v>
      </c>
      <c r="C123" s="28"/>
      <c r="D123" s="159"/>
      <c r="E123" s="28"/>
      <c r="F123" s="159"/>
      <c r="G123" s="28"/>
      <c r="H123" s="141"/>
      <c r="I123" s="28"/>
    </row>
    <row r="124" spans="1:9" s="26" customFormat="1" ht="30" x14ac:dyDescent="0.35">
      <c r="A124" s="28"/>
      <c r="B124" s="160" t="s">
        <v>1628</v>
      </c>
      <c r="C124" s="28"/>
      <c r="D124" s="174" t="s">
        <v>1539</v>
      </c>
      <c r="E124" s="28"/>
      <c r="F124" s="174" t="str">
        <f>IF(D124=Lists!$K$4,"&lt; Input URL to data source &gt;",IF(D124=Lists!$K$5,"&lt; Reference section in EITI Report or URL &gt;",IF(D124=Lists!$K$6,"&lt; Reference evidence of non-applicability &gt;","")))</f>
        <v/>
      </c>
      <c r="G124" s="28"/>
      <c r="H124" s="144"/>
      <c r="I124" s="28"/>
    </row>
    <row r="125" spans="1:9" s="26" customFormat="1" ht="30.75" customHeight="1" x14ac:dyDescent="0.35">
      <c r="A125" s="28"/>
      <c r="B125" s="165" t="s">
        <v>1629</v>
      </c>
      <c r="C125" s="28"/>
      <c r="D125" s="175" t="s">
        <v>1557</v>
      </c>
      <c r="E125" s="28"/>
      <c r="F125" s="175" t="s">
        <v>1176</v>
      </c>
      <c r="G125" s="28"/>
      <c r="H125" s="147"/>
      <c r="I125" s="28"/>
    </row>
    <row r="126" spans="1:9" s="26" customFormat="1" ht="15" x14ac:dyDescent="0.35">
      <c r="A126" s="28"/>
      <c r="B126" s="47"/>
      <c r="C126" s="28"/>
      <c r="D126" s="138"/>
      <c r="E126" s="28"/>
      <c r="F126" s="36"/>
      <c r="G126" s="28"/>
      <c r="H126" s="28"/>
      <c r="I126" s="28"/>
    </row>
    <row r="127" spans="1:9" s="26" customFormat="1" ht="15" x14ac:dyDescent="0.35">
      <c r="A127" s="28"/>
      <c r="B127" s="139" t="s">
        <v>1630</v>
      </c>
      <c r="C127" s="28"/>
      <c r="D127" s="159"/>
      <c r="E127" s="28"/>
      <c r="F127" s="159"/>
      <c r="G127" s="28"/>
      <c r="H127" s="141"/>
      <c r="I127" s="28"/>
    </row>
    <row r="128" spans="1:9" s="26" customFormat="1" ht="30" x14ac:dyDescent="0.35">
      <c r="A128" s="28"/>
      <c r="B128" s="160" t="s">
        <v>1631</v>
      </c>
      <c r="C128" s="28"/>
      <c r="D128" s="174" t="s">
        <v>1539</v>
      </c>
      <c r="E128" s="28"/>
      <c r="F128" s="174" t="str">
        <f>IF(D128=Lists!$K$4,"&lt; Input URL to data source &gt;",IF(D128=Lists!$K$5,"&lt; Reference section in EITI Report or URL &gt;",IF(D128=Lists!$K$6,"&lt; Reference evidence of non-applicability &gt;","")))</f>
        <v/>
      </c>
      <c r="G128" s="28"/>
      <c r="H128" s="144"/>
      <c r="I128" s="28"/>
    </row>
    <row r="129" spans="1:9" s="26" customFormat="1" ht="30" x14ac:dyDescent="0.35">
      <c r="A129" s="28"/>
      <c r="B129" s="165" t="s">
        <v>1632</v>
      </c>
      <c r="C129" s="28"/>
      <c r="D129" s="175" t="s">
        <v>1557</v>
      </c>
      <c r="E129" s="28"/>
      <c r="F129" s="175" t="s">
        <v>1176</v>
      </c>
      <c r="G129" s="28"/>
      <c r="H129" s="147"/>
      <c r="I129" s="28"/>
    </row>
    <row r="130" spans="1:9" s="26" customFormat="1" ht="15" x14ac:dyDescent="0.35">
      <c r="A130" s="28"/>
      <c r="B130" s="47"/>
      <c r="C130" s="28"/>
      <c r="D130" s="138"/>
      <c r="E130" s="28"/>
      <c r="F130" s="36"/>
      <c r="G130" s="28"/>
      <c r="H130" s="28"/>
      <c r="I130" s="28"/>
    </row>
    <row r="131" spans="1:9" s="26" customFormat="1" ht="30" x14ac:dyDescent="0.35">
      <c r="A131" s="28"/>
      <c r="B131" s="139" t="s">
        <v>1633</v>
      </c>
      <c r="C131" s="28"/>
      <c r="D131" s="159"/>
      <c r="E131" s="28"/>
      <c r="F131" s="159"/>
      <c r="G131" s="28"/>
      <c r="H131" s="141"/>
      <c r="I131" s="28"/>
    </row>
    <row r="132" spans="1:9" s="26" customFormat="1" ht="30" x14ac:dyDescent="0.35">
      <c r="A132" s="28"/>
      <c r="B132" s="160" t="str">
        <f>"Раскрывает ли правительство информацию касательно следующего:"&amp;RIGHT(B131,LEN(B131)-SEARCH(":",B131,1))&amp;"?"</f>
        <v>Раскрывает ли правительство информацию касательно следующего: Прямые платежи на субнациональном уровне?</v>
      </c>
      <c r="C132" s="28"/>
      <c r="D132" s="174" t="s">
        <v>1539</v>
      </c>
      <c r="E132" s="28"/>
      <c r="F132" s="174" t="str">
        <f>IF(D132=Lists!$K$4,"&lt; Input URL to data source &gt;",IF(D132=Lists!$K$5,"&lt; Reference section in EITI Report or URL &gt;",IF(D132=Lists!$K$6,"&lt; Reference evidence of non-applicability &gt;","")))</f>
        <v/>
      </c>
      <c r="G132" s="28"/>
      <c r="H132" s="144"/>
      <c r="I132" s="28"/>
    </row>
    <row r="133" spans="1:9" s="26" customFormat="1" ht="30" x14ac:dyDescent="0.35">
      <c r="A133" s="28"/>
      <c r="B133" s="165" t="s">
        <v>1634</v>
      </c>
      <c r="C133" s="28"/>
      <c r="D133" s="175" t="s">
        <v>1557</v>
      </c>
      <c r="E133" s="28"/>
      <c r="F133" s="175" t="s">
        <v>1176</v>
      </c>
      <c r="G133" s="28"/>
      <c r="H133" s="147"/>
      <c r="I133" s="28"/>
    </row>
    <row r="134" spans="1:9" s="26" customFormat="1" ht="15" x14ac:dyDescent="0.35">
      <c r="A134" s="28"/>
      <c r="B134" s="47"/>
      <c r="C134" s="28"/>
      <c r="D134" s="138"/>
      <c r="E134" s="28"/>
      <c r="F134" s="36"/>
      <c r="G134" s="28"/>
      <c r="H134" s="28"/>
      <c r="I134" s="28"/>
    </row>
    <row r="135" spans="1:9" s="26" customFormat="1" ht="30" x14ac:dyDescent="0.35">
      <c r="A135" s="28"/>
      <c r="B135" s="139" t="s">
        <v>1635</v>
      </c>
      <c r="C135" s="28"/>
      <c r="D135" s="159"/>
      <c r="E135" s="28"/>
      <c r="F135" s="36"/>
      <c r="G135" s="28"/>
      <c r="H135" s="141"/>
      <c r="I135" s="28"/>
    </row>
    <row r="136" spans="1:9" s="26" customFormat="1" ht="30" x14ac:dyDescent="0.35">
      <c r="A136" s="28"/>
      <c r="B136" s="161" t="s">
        <v>1636</v>
      </c>
      <c r="C136" s="28"/>
      <c r="D136" s="259" t="str">
        <f>IFERROR(IF(_xlfn.DAYS('Часть 1 Сведения'!$E$24,'Часть 1 Сведения'!$E$20)/365&gt;0,_xlfn.DAYS('Часть 1 Сведения'!$E$24,'Часть 1 Сведения'!$E$20)/365,_xlfn.DAYS('Часть 1 Сведения'!$E$27,'Часть 1 Сведения'!$E$20)/365),"Автоматическое заполнение при помощи листа 1. About (Сведения)")</f>
        <v>Автоматическое заполнение при помощи листа 1. About (Сведения)</v>
      </c>
      <c r="E136" s="28"/>
      <c r="F136" s="36"/>
      <c r="G136" s="28"/>
      <c r="H136" s="147"/>
      <c r="I136" s="28"/>
    </row>
    <row r="137" spans="1:9" s="26" customFormat="1" ht="15" x14ac:dyDescent="0.35">
      <c r="A137" s="28"/>
      <c r="B137" s="47"/>
      <c r="C137" s="28"/>
      <c r="D137" s="138"/>
      <c r="E137" s="28"/>
      <c r="F137" s="36"/>
      <c r="G137" s="28"/>
      <c r="H137" s="28"/>
      <c r="I137" s="28"/>
    </row>
    <row r="138" spans="1:9" s="26" customFormat="1" ht="15" x14ac:dyDescent="0.35">
      <c r="A138" s="28"/>
      <c r="B138" s="139" t="s">
        <v>1637</v>
      </c>
      <c r="C138" s="28"/>
      <c r="D138" s="159"/>
      <c r="E138" s="28"/>
      <c r="F138" s="159"/>
      <c r="G138" s="28"/>
      <c r="H138" s="141"/>
      <c r="I138" s="28"/>
    </row>
    <row r="139" spans="1:9" s="26" customFormat="1" ht="75" x14ac:dyDescent="0.35">
      <c r="A139" s="28"/>
      <c r="B139" s="155" t="s">
        <v>1638</v>
      </c>
      <c r="C139" s="28"/>
      <c r="D139" s="174" t="s">
        <v>1539</v>
      </c>
      <c r="E139" s="28"/>
      <c r="F139" s="174" t="str">
        <f>IF(D139=Lists!$K$4,"&lt; Input URL to data source &gt;",IF(D139=Lists!$K$5,"&lt; Reference section in EITI Report or URL &gt;",IF(D139=Lists!$K$6,"&lt; Reference evidence of non-applicability &gt;","")))</f>
        <v/>
      </c>
      <c r="G139" s="28"/>
      <c r="H139" s="144"/>
      <c r="I139" s="28"/>
    </row>
    <row r="140" spans="1:9" s="26" customFormat="1" ht="45" x14ac:dyDescent="0.35">
      <c r="A140" s="28"/>
      <c r="B140" s="156" t="s">
        <v>1639</v>
      </c>
      <c r="C140" s="28"/>
      <c r="D140" s="174" t="s">
        <v>1539</v>
      </c>
      <c r="E140" s="28"/>
      <c r="F140" s="174" t="str">
        <f>IF(D140=Lists!$K$4,"&lt; Input URL to data source &gt;",IF(D140=Lists!$K$5,"&lt; Reference section in EITI Report or URL &gt;",IF(D140=Lists!$K$6,"&lt; Reference evidence of non-applicability &gt;","")))</f>
        <v/>
      </c>
      <c r="G140" s="28"/>
      <c r="H140" s="144"/>
      <c r="I140" s="28"/>
    </row>
    <row r="141" spans="1:9" s="26" customFormat="1" ht="30" x14ac:dyDescent="0.35">
      <c r="A141" s="28"/>
      <c r="B141" s="155" t="s">
        <v>1640</v>
      </c>
      <c r="C141" s="28"/>
      <c r="D141" s="174" t="s">
        <v>1539</v>
      </c>
      <c r="E141" s="28"/>
      <c r="F141" s="174" t="str">
        <f>IF(D141=Lists!$K$4,"&lt; Input URL to data source &gt;",IF(D141=Lists!$K$5,"&lt; Reference section in EITI Report or URL &gt;",IF(D141=Lists!$K$6,"&lt; Reference evidence of non-applicability &gt;","")))</f>
        <v/>
      </c>
      <c r="G141" s="28"/>
      <c r="H141" s="144"/>
      <c r="I141" s="28"/>
    </row>
    <row r="142" spans="1:9" s="26" customFormat="1" ht="30" x14ac:dyDescent="0.35">
      <c r="A142" s="28"/>
      <c r="B142" s="156" t="s">
        <v>1641</v>
      </c>
      <c r="C142" s="28"/>
      <c r="D142" s="174" t="s">
        <v>1539</v>
      </c>
      <c r="E142" s="28"/>
      <c r="F142" s="174" t="str">
        <f>IF(D142=Lists!$K$4,"&lt; Input URL to data source &gt;",IF(D142=Lists!$K$5,"&lt; Reference section in EITI Report or URL &gt;",IF(D142=Lists!$K$6,"&lt; Reference evidence of non-applicability &gt;","")))</f>
        <v/>
      </c>
      <c r="G142" s="28"/>
      <c r="H142" s="144"/>
      <c r="I142" s="28"/>
    </row>
    <row r="143" spans="1:9" s="26" customFormat="1" ht="30" x14ac:dyDescent="0.35">
      <c r="A143" s="28"/>
      <c r="B143" s="155" t="s">
        <v>1642</v>
      </c>
      <c r="C143" s="28"/>
      <c r="D143" s="174" t="s">
        <v>1539</v>
      </c>
      <c r="E143" s="28"/>
      <c r="F143" s="174" t="str">
        <f>IF(D143=Lists!$K$4,"&lt; Input URL to data source &gt;",IF(D143=Lists!$K$5,"&lt; Reference section in EITI Report or URL &gt;",IF(D143=Lists!$K$6,"&lt; Reference evidence of non-applicability &gt;","")))</f>
        <v/>
      </c>
      <c r="G143" s="28"/>
      <c r="H143" s="144"/>
      <c r="I143" s="28"/>
    </row>
    <row r="144" spans="1:9" s="26" customFormat="1" ht="30" x14ac:dyDescent="0.35">
      <c r="A144" s="28"/>
      <c r="B144" s="146" t="s">
        <v>1643</v>
      </c>
      <c r="C144" s="28"/>
      <c r="D144" s="175" t="s">
        <v>1539</v>
      </c>
      <c r="E144" s="28"/>
      <c r="F144" s="174" t="str">
        <f>IF(D144=Lists!$K$4,"&lt; Input URL to data source &gt;",IF(D144=Lists!$K$5,"&lt; Reference section in EITI Report or URL &gt;",IF(D144=Lists!$K$6,"&lt; Reference evidence of non-applicability &gt;","")))</f>
        <v/>
      </c>
      <c r="G144" s="28"/>
      <c r="H144" s="147"/>
      <c r="I144" s="28"/>
    </row>
    <row r="145" spans="1:16" s="26" customFormat="1" ht="15" x14ac:dyDescent="0.35">
      <c r="A145" s="28"/>
      <c r="B145" s="47"/>
      <c r="C145" s="28"/>
      <c r="D145" s="138"/>
      <c r="E145" s="28"/>
      <c r="F145" s="261"/>
      <c r="G145" s="28"/>
      <c r="H145" s="28"/>
      <c r="I145" s="28"/>
    </row>
    <row r="146" spans="1:16" s="26" customFormat="1" ht="30" x14ac:dyDescent="0.35">
      <c r="A146" s="28"/>
      <c r="B146" s="139" t="s">
        <v>1644</v>
      </c>
      <c r="C146" s="28"/>
      <c r="D146" s="159"/>
      <c r="E146" s="28"/>
      <c r="F146" s="159"/>
      <c r="G146" s="28"/>
      <c r="H146" s="141"/>
      <c r="I146" s="28"/>
    </row>
    <row r="147" spans="1:16" s="26" customFormat="1" ht="60" x14ac:dyDescent="0.35">
      <c r="A147" s="28"/>
      <c r="B147" s="160" t="s">
        <v>1645</v>
      </c>
      <c r="C147" s="28"/>
      <c r="D147" s="174" t="s">
        <v>1539</v>
      </c>
      <c r="E147" s="28"/>
      <c r="F147" s="174" t="str">
        <f>IF(D147=Lists!$K$4,"&lt; Input URL to data source &gt;",IF(D147=Lists!$K$5,"&lt; Reference section in EITI Report or URL &gt;",IF(D147=Lists!$K$6,"&lt; Reference evidence of non-applicability &gt;","")))</f>
        <v/>
      </c>
      <c r="G147" s="28"/>
      <c r="H147" s="144"/>
      <c r="I147" s="28"/>
    </row>
    <row r="148" spans="1:16" s="26" customFormat="1" ht="30" x14ac:dyDescent="0.35">
      <c r="A148" s="28"/>
      <c r="B148" s="165" t="s">
        <v>1646</v>
      </c>
      <c r="C148" s="28"/>
      <c r="D148" s="175" t="s">
        <v>1557</v>
      </c>
      <c r="E148" s="28"/>
      <c r="F148" s="178" t="str">
        <f>IF(D148=Lists!$K$4,"&lt; Input URL to data source &gt;",IF(D148=Lists!$K$5,"&lt; Reference section in EITI Report &gt;",IF(D148=Lists!$K$6,"&lt; Reference evidence of non-applicability &gt;","")))</f>
        <v/>
      </c>
      <c r="G148" s="28"/>
      <c r="H148" s="147"/>
      <c r="I148" s="28"/>
    </row>
    <row r="149" spans="1:16" s="26" customFormat="1" ht="15" x14ac:dyDescent="0.35">
      <c r="A149" s="28"/>
      <c r="B149" s="47"/>
      <c r="C149" s="28"/>
      <c r="D149" s="138"/>
      <c r="E149" s="28"/>
      <c r="F149" s="36"/>
      <c r="G149" s="28"/>
      <c r="H149" s="28"/>
      <c r="I149" s="28"/>
    </row>
    <row r="150" spans="1:16" s="26" customFormat="1" ht="30" x14ac:dyDescent="0.35">
      <c r="A150" s="28"/>
      <c r="B150" s="139" t="s">
        <v>1664</v>
      </c>
      <c r="C150" s="28"/>
      <c r="D150" s="159"/>
      <c r="E150" s="28"/>
      <c r="F150" s="159"/>
      <c r="G150" s="28"/>
      <c r="H150" s="141"/>
      <c r="I150" s="28"/>
    </row>
    <row r="151" spans="1:16" s="26" customFormat="1" ht="30" x14ac:dyDescent="0.35">
      <c r="A151" s="28"/>
      <c r="B151" s="160" t="s">
        <v>1665</v>
      </c>
      <c r="C151" s="28"/>
      <c r="D151" s="174" t="s">
        <v>1539</v>
      </c>
      <c r="E151" s="28"/>
      <c r="F151" s="174" t="str">
        <f>IF(D151=Lists!$K$4,"&lt; Input URL to data source &gt;",IF(D151=Lists!$K$5,"&lt; Reference section in EITI Report or URL &gt;",IF(D151=Lists!$K$6,"&lt; Reference evidence of non-applicability &gt;","")))</f>
        <v/>
      </c>
      <c r="G151" s="28"/>
      <c r="H151" s="144"/>
      <c r="I151" s="28"/>
    </row>
    <row r="152" spans="1:16" s="26" customFormat="1" ht="30" x14ac:dyDescent="0.35">
      <c r="A152" s="28"/>
      <c r="B152" s="164" t="s">
        <v>1666</v>
      </c>
      <c r="C152" s="28"/>
      <c r="D152" s="174" t="s">
        <v>1557</v>
      </c>
      <c r="E152" s="28"/>
      <c r="F152" s="174" t="s">
        <v>1176</v>
      </c>
      <c r="G152" s="28"/>
      <c r="H152" s="144"/>
      <c r="I152" s="28"/>
    </row>
    <row r="153" spans="1:16" s="26" customFormat="1" ht="30" x14ac:dyDescent="0.35">
      <c r="A153" s="28"/>
      <c r="B153" s="165" t="s">
        <v>1667</v>
      </c>
      <c r="C153" s="28"/>
      <c r="D153" s="175" t="s">
        <v>1557</v>
      </c>
      <c r="E153" s="28"/>
      <c r="F153" s="175" t="s">
        <v>1176</v>
      </c>
      <c r="G153" s="28"/>
      <c r="H153" s="147"/>
      <c r="I153" s="28"/>
      <c r="P153" s="221"/>
    </row>
    <row r="154" spans="1:16" s="26" customFormat="1" ht="15" x14ac:dyDescent="0.35">
      <c r="A154" s="28"/>
      <c r="B154" s="47"/>
      <c r="C154" s="28"/>
      <c r="D154" s="138"/>
      <c r="E154" s="28"/>
      <c r="F154" s="36"/>
      <c r="G154" s="28"/>
      <c r="H154" s="28"/>
      <c r="I154" s="28"/>
    </row>
    <row r="155" spans="1:16" s="26" customFormat="1" ht="30" x14ac:dyDescent="0.35">
      <c r="A155" s="28"/>
      <c r="B155" s="139" t="s">
        <v>1647</v>
      </c>
      <c r="C155" s="28"/>
      <c r="D155" s="159"/>
      <c r="E155" s="28"/>
      <c r="F155" s="159"/>
      <c r="G155" s="28"/>
      <c r="H155" s="141"/>
      <c r="I155" s="28"/>
    </row>
    <row r="156" spans="1:16" s="26" customFormat="1" ht="60" x14ac:dyDescent="0.35">
      <c r="A156" s="28"/>
      <c r="B156" s="160" t="s">
        <v>1648</v>
      </c>
      <c r="C156" s="28"/>
      <c r="D156" s="174" t="s">
        <v>1539</v>
      </c>
      <c r="E156" s="28"/>
      <c r="F156" s="174" t="str">
        <f>IF(D156=Lists!$K$4,"&lt; Input URL to data source &gt;",IF(D156=Lists!$K$5,"&lt; Reference section in EITI Report or URL &gt;",IF(D156=Lists!$K$6,"&lt; Reference evidence of non-applicability &gt;","")))</f>
        <v/>
      </c>
      <c r="G156" s="28"/>
      <c r="H156" s="144"/>
      <c r="I156" s="28"/>
    </row>
    <row r="157" spans="1:16" s="26" customFormat="1" ht="30" x14ac:dyDescent="0.35">
      <c r="A157" s="28"/>
      <c r="B157" s="160" t="s">
        <v>1649</v>
      </c>
      <c r="C157" s="28"/>
      <c r="D157" s="174" t="s">
        <v>1539</v>
      </c>
      <c r="E157" s="28"/>
      <c r="F157" s="174" t="str">
        <f>IF(D157=Lists!$K$4,"&lt; Input URL to data source &gt;",IF(D157=Lists!$K$5,"&lt; Reference section in EITI Report or URL &gt;",IF(D157=Lists!$K$6,"&lt; Reference evidence of non-applicability &gt;","")))</f>
        <v/>
      </c>
      <c r="G157" s="28"/>
      <c r="H157" s="144"/>
      <c r="I157" s="28"/>
    </row>
    <row r="158" spans="1:16" s="26" customFormat="1" ht="45" x14ac:dyDescent="0.35">
      <c r="A158" s="28"/>
      <c r="B158" s="161" t="s">
        <v>1650</v>
      </c>
      <c r="C158" s="28"/>
      <c r="D158" s="175" t="s">
        <v>1539</v>
      </c>
      <c r="E158" s="28"/>
      <c r="F158" s="175" t="str">
        <f>IF(D158=Lists!$K$4,"&lt; Input URL to data source &gt;",IF(D158=Lists!$K$5,"&lt; Reference section in EITI Report or URL &gt;",IF(D158=Lists!$K$6,"&lt; Reference evidence of non-applicability &gt;","")))</f>
        <v/>
      </c>
      <c r="G158" s="28"/>
      <c r="H158" s="147"/>
      <c r="I158" s="28"/>
    </row>
    <row r="159" spans="1:16" s="26" customFormat="1" ht="15" x14ac:dyDescent="0.35">
      <c r="A159" s="28"/>
      <c r="B159" s="47"/>
      <c r="C159" s="28"/>
      <c r="D159" s="138"/>
      <c r="E159" s="28"/>
      <c r="F159" s="36"/>
      <c r="G159" s="28"/>
      <c r="H159" s="28"/>
      <c r="I159" s="28"/>
    </row>
    <row r="160" spans="1:16" s="26" customFormat="1" ht="15" x14ac:dyDescent="0.35">
      <c r="A160" s="28"/>
      <c r="B160" s="139" t="s">
        <v>1651</v>
      </c>
      <c r="C160" s="28"/>
      <c r="D160" s="159"/>
      <c r="E160" s="28"/>
      <c r="F160" s="159"/>
      <c r="G160" s="28"/>
      <c r="H160" s="141"/>
      <c r="I160" s="28"/>
    </row>
    <row r="161" spans="1:9" s="26" customFormat="1" ht="30" x14ac:dyDescent="0.35">
      <c r="A161" s="28"/>
      <c r="B161" s="160" t="s">
        <v>1652</v>
      </c>
      <c r="C161" s="28"/>
      <c r="D161" s="174" t="s">
        <v>1539</v>
      </c>
      <c r="E161" s="28"/>
      <c r="F161" s="174" t="str">
        <f>IF(D161=Lists!$K$4,"&lt; Input URL to data source &gt;",IF(D161=Lists!$K$5,"&lt; Reference section in EITI Report or URL &gt;",IF(D161=Lists!$K$6,"&lt; Reference evidence of non-applicability &gt;","")))</f>
        <v/>
      </c>
      <c r="G161" s="28"/>
      <c r="H161" s="144"/>
      <c r="I161" s="28"/>
    </row>
    <row r="162" spans="1:9" s="26" customFormat="1" ht="30" x14ac:dyDescent="0.35">
      <c r="A162" s="28"/>
      <c r="B162" s="164" t="s">
        <v>1653</v>
      </c>
      <c r="C162" s="28"/>
      <c r="D162" s="174" t="s">
        <v>1557</v>
      </c>
      <c r="E162" s="28"/>
      <c r="F162" s="174" t="s">
        <v>1176</v>
      </c>
      <c r="G162" s="28"/>
      <c r="H162" s="144"/>
      <c r="I162" s="28"/>
    </row>
    <row r="163" spans="1:9" s="26" customFormat="1" ht="30" x14ac:dyDescent="0.35">
      <c r="A163" s="28"/>
      <c r="B163" s="164" t="s">
        <v>1654</v>
      </c>
      <c r="C163" s="28"/>
      <c r="D163" s="174" t="s">
        <v>1557</v>
      </c>
      <c r="E163" s="148"/>
      <c r="F163" s="174" t="s">
        <v>1176</v>
      </c>
      <c r="G163" s="28"/>
      <c r="H163" s="144"/>
      <c r="I163" s="28"/>
    </row>
    <row r="164" spans="1:9" s="26" customFormat="1" ht="30" x14ac:dyDescent="0.35">
      <c r="A164" s="28"/>
      <c r="B164" s="160" t="s">
        <v>1655</v>
      </c>
      <c r="C164" s="28"/>
      <c r="D164" s="174" t="s">
        <v>1539</v>
      </c>
      <c r="E164" s="28"/>
      <c r="F164" s="179" t="str">
        <f>IF(D164=Lists!$K$4,"&lt; Input URL to data source &gt;",IF(D164=Lists!$K$5,"&lt; Reference section in EITI Report &gt;",IF(D164=Lists!$K$6,"&lt; Reference evidence of non-applicability &gt;","")))</f>
        <v/>
      </c>
      <c r="G164" s="28"/>
      <c r="H164" s="144"/>
      <c r="I164" s="28"/>
    </row>
    <row r="165" spans="1:9" s="26" customFormat="1" ht="30" x14ac:dyDescent="0.35">
      <c r="A165" s="28"/>
      <c r="B165" s="164" t="s">
        <v>1656</v>
      </c>
      <c r="C165" s="28"/>
      <c r="D165" s="174" t="s">
        <v>1557</v>
      </c>
      <c r="E165" s="28"/>
      <c r="F165" s="174" t="s">
        <v>1176</v>
      </c>
      <c r="G165" s="28"/>
      <c r="H165" s="144"/>
      <c r="I165" s="28"/>
    </row>
    <row r="166" spans="1:9" s="26" customFormat="1" ht="30" x14ac:dyDescent="0.35">
      <c r="A166" s="28"/>
      <c r="B166" s="164" t="s">
        <v>1657</v>
      </c>
      <c r="C166" s="28"/>
      <c r="D166" s="174" t="s">
        <v>1557</v>
      </c>
      <c r="E166" s="28"/>
      <c r="F166" s="174" t="s">
        <v>1176</v>
      </c>
      <c r="G166" s="28"/>
      <c r="H166" s="144"/>
      <c r="I166" s="28"/>
    </row>
    <row r="167" spans="1:9" s="26" customFormat="1" ht="30" x14ac:dyDescent="0.35">
      <c r="A167" s="28"/>
      <c r="B167" s="160" t="s">
        <v>1658</v>
      </c>
      <c r="C167" s="28"/>
      <c r="D167" s="174" t="s">
        <v>1539</v>
      </c>
      <c r="E167" s="28"/>
      <c r="F167" s="174" t="str">
        <f>IF(D167=Lists!$K$4,"&lt; Input URL to data source &gt;",IF(D167=Lists!$K$5,"&lt; Reference section in EITI Report or URL &gt;",IF(D167=Lists!$K$6,"&lt; Reference evidence of non-applicability &gt;","")))</f>
        <v/>
      </c>
      <c r="G167" s="28"/>
      <c r="H167" s="144"/>
      <c r="I167" s="28"/>
    </row>
    <row r="168" spans="1:9" s="26" customFormat="1" ht="30" x14ac:dyDescent="0.35">
      <c r="A168" s="28"/>
      <c r="B168" s="164" t="s">
        <v>1659</v>
      </c>
      <c r="C168" s="28"/>
      <c r="D168" s="174" t="s">
        <v>1557</v>
      </c>
      <c r="E168" s="28"/>
      <c r="F168" s="174" t="s">
        <v>1176</v>
      </c>
      <c r="G168" s="28"/>
      <c r="H168" s="144"/>
      <c r="I168" s="28"/>
    </row>
    <row r="169" spans="1:9" s="26" customFormat="1" ht="30" x14ac:dyDescent="0.35">
      <c r="A169" s="28"/>
      <c r="B169" s="165" t="s">
        <v>1660</v>
      </c>
      <c r="C169" s="28"/>
      <c r="D169" s="174" t="s">
        <v>1557</v>
      </c>
      <c r="E169" s="28"/>
      <c r="F169" s="174" t="s">
        <v>1176</v>
      </c>
      <c r="G169" s="28"/>
      <c r="H169" s="147"/>
      <c r="I169" s="28"/>
    </row>
    <row r="170" spans="1:9" s="26" customFormat="1" ht="15" x14ac:dyDescent="0.35">
      <c r="A170" s="28"/>
      <c r="B170" s="47"/>
      <c r="C170" s="28"/>
      <c r="D170" s="138"/>
      <c r="E170" s="28"/>
      <c r="F170" s="261"/>
      <c r="G170" s="28"/>
      <c r="H170" s="28"/>
      <c r="I170" s="28"/>
    </row>
    <row r="171" spans="1:9" s="26" customFormat="1" ht="15" x14ac:dyDescent="0.35">
      <c r="A171" s="28"/>
      <c r="B171" s="139" t="s">
        <v>1661</v>
      </c>
      <c r="C171" s="28"/>
      <c r="D171" s="159"/>
      <c r="E171" s="28"/>
      <c r="F171" s="159"/>
      <c r="G171" s="28"/>
      <c r="H171" s="141"/>
      <c r="I171" s="28"/>
    </row>
    <row r="172" spans="1:9" s="26" customFormat="1" ht="30" x14ac:dyDescent="0.35">
      <c r="A172" s="28"/>
      <c r="B172" s="160" t="s">
        <v>1662</v>
      </c>
      <c r="C172" s="28"/>
      <c r="D172" s="174" t="s">
        <v>1539</v>
      </c>
      <c r="E172" s="28"/>
      <c r="F172" s="174" t="str">
        <f>IF(D172=Lists!$K$4,"&lt; Input URL to data source &gt;",IF(D172=Lists!$K$5,"&lt; Reference section in EITI Report or URL &gt;",IF(D172=Lists!$K$6,"&lt; Reference evidence of non-applicability &gt;","")))</f>
        <v/>
      </c>
      <c r="G172" s="28"/>
      <c r="H172" s="144"/>
      <c r="I172" s="28"/>
    </row>
    <row r="173" spans="1:9" s="26" customFormat="1" ht="30" x14ac:dyDescent="0.35">
      <c r="A173" s="28"/>
      <c r="B173" s="165" t="s">
        <v>1663</v>
      </c>
      <c r="C173" s="28"/>
      <c r="D173" s="175" t="s">
        <v>1557</v>
      </c>
      <c r="E173" s="28"/>
      <c r="F173" s="175" t="s">
        <v>1176</v>
      </c>
      <c r="G173" s="28"/>
      <c r="H173" s="147"/>
      <c r="I173" s="28"/>
    </row>
    <row r="174" spans="1:9" s="26" customFormat="1" ht="15" x14ac:dyDescent="0.35">
      <c r="A174" s="28"/>
      <c r="B174" s="47"/>
      <c r="C174" s="28"/>
      <c r="D174" s="138"/>
      <c r="E174" s="28"/>
      <c r="F174" s="36"/>
      <c r="G174" s="28"/>
      <c r="H174" s="28"/>
      <c r="I174" s="28"/>
    </row>
    <row r="175" spans="1:9" s="26" customFormat="1" ht="15" x14ac:dyDescent="0.35">
      <c r="A175" s="28"/>
      <c r="B175" s="139" t="s">
        <v>1668</v>
      </c>
      <c r="C175" s="28"/>
      <c r="D175" s="167"/>
      <c r="E175" s="28"/>
      <c r="F175" s="168"/>
      <c r="G175" s="28"/>
      <c r="H175" s="141"/>
      <c r="I175" s="28"/>
    </row>
    <row r="176" spans="1:9" s="26" customFormat="1" ht="30" x14ac:dyDescent="0.35">
      <c r="A176" s="28"/>
      <c r="B176" s="169" t="s">
        <v>1669</v>
      </c>
      <c r="C176" s="28"/>
      <c r="D176" s="174" t="s">
        <v>1539</v>
      </c>
      <c r="E176" s="28"/>
      <c r="F176" s="174" t="str">
        <f>IF(D176=Lists!$K$4,"&lt; Input URL to data source &gt;",IF(D176=Lists!$K$5,"&lt; Reference section in EITI Report or URL &gt;",IF(D176=Lists!$K$6,"&lt; Reference evidence of non-applicability &gt;","")))</f>
        <v/>
      </c>
      <c r="G176" s="28"/>
      <c r="H176" s="144"/>
      <c r="I176" s="28"/>
    </row>
    <row r="177" spans="1:9" s="26" customFormat="1" ht="45" x14ac:dyDescent="0.35">
      <c r="A177" s="28"/>
      <c r="B177" s="160" t="s">
        <v>1670</v>
      </c>
      <c r="C177" s="28"/>
      <c r="D177" s="174" t="s">
        <v>1557</v>
      </c>
      <c r="E177" s="28"/>
      <c r="F177" s="174" t="s">
        <v>1176</v>
      </c>
      <c r="G177" s="28"/>
      <c r="H177" s="144"/>
      <c r="I177" s="28"/>
    </row>
    <row r="178" spans="1:9" s="26" customFormat="1" ht="30" x14ac:dyDescent="0.35">
      <c r="A178" s="28"/>
      <c r="B178" s="155" t="s">
        <v>1671</v>
      </c>
      <c r="C178" s="28"/>
      <c r="D178" s="174" t="s">
        <v>1557</v>
      </c>
      <c r="E178" s="28"/>
      <c r="F178" s="174" t="s">
        <v>1176</v>
      </c>
      <c r="G178" s="28"/>
      <c r="H178" s="144"/>
      <c r="I178" s="28"/>
    </row>
    <row r="179" spans="1:9" s="26" customFormat="1" ht="15" x14ac:dyDescent="0.35">
      <c r="A179" s="28"/>
      <c r="B179" s="142" t="s">
        <v>1672</v>
      </c>
      <c r="C179" s="28"/>
      <c r="D179" s="174" t="s">
        <v>1557</v>
      </c>
      <c r="E179" s="28"/>
      <c r="F179" s="174" t="s">
        <v>1176</v>
      </c>
      <c r="G179" s="28"/>
      <c r="H179" s="144"/>
      <c r="I179" s="28"/>
    </row>
    <row r="180" spans="1:9" s="26" customFormat="1" ht="15" x14ac:dyDescent="0.35">
      <c r="A180" s="28"/>
      <c r="B180" s="142" t="s">
        <v>1673</v>
      </c>
      <c r="C180" s="28"/>
      <c r="D180" s="174" t="s">
        <v>1557</v>
      </c>
      <c r="E180" s="28"/>
      <c r="F180" s="174" t="s">
        <v>1176</v>
      </c>
      <c r="G180" s="28"/>
      <c r="H180" s="144"/>
      <c r="I180" s="28"/>
    </row>
    <row r="181" spans="1:9" s="26" customFormat="1" ht="15" x14ac:dyDescent="0.35">
      <c r="A181" s="28"/>
      <c r="B181" s="142" t="s">
        <v>1674</v>
      </c>
      <c r="C181" s="28"/>
      <c r="D181" s="174" t="s">
        <v>1557</v>
      </c>
      <c r="E181" s="28"/>
      <c r="F181" s="174" t="s">
        <v>1176</v>
      </c>
      <c r="G181" s="28"/>
      <c r="H181" s="144"/>
      <c r="I181" s="28"/>
    </row>
    <row r="182" spans="1:9" s="26" customFormat="1" ht="15" x14ac:dyDescent="0.35">
      <c r="A182" s="28"/>
      <c r="B182" s="142" t="s">
        <v>1675</v>
      </c>
      <c r="C182" s="28"/>
      <c r="D182" s="174" t="s">
        <v>1557</v>
      </c>
      <c r="E182" s="28"/>
      <c r="F182" s="174" t="s">
        <v>1176</v>
      </c>
      <c r="G182" s="28"/>
      <c r="H182" s="144"/>
      <c r="I182" s="28"/>
    </row>
    <row r="183" spans="1:9" s="26" customFormat="1" ht="15" x14ac:dyDescent="0.35">
      <c r="A183" s="28"/>
      <c r="B183" s="142" t="s">
        <v>1676</v>
      </c>
      <c r="C183" s="28"/>
      <c r="D183" s="174" t="s">
        <v>1557</v>
      </c>
      <c r="E183" s="28"/>
      <c r="F183" s="174" t="s">
        <v>1176</v>
      </c>
      <c r="G183" s="28"/>
      <c r="H183" s="144"/>
      <c r="I183" s="28"/>
    </row>
    <row r="184" spans="1:9" s="26" customFormat="1" ht="15" x14ac:dyDescent="0.35">
      <c r="A184" s="28"/>
      <c r="B184" s="142" t="s">
        <v>1677</v>
      </c>
      <c r="C184" s="28"/>
      <c r="D184" s="174" t="s">
        <v>1557</v>
      </c>
      <c r="E184" s="28"/>
      <c r="F184" s="174" t="s">
        <v>1690</v>
      </c>
      <c r="G184" s="28"/>
      <c r="H184" s="144"/>
      <c r="I184" s="28"/>
    </row>
    <row r="185" spans="1:9" s="26" customFormat="1" ht="15" x14ac:dyDescent="0.35">
      <c r="A185" s="28"/>
      <c r="B185" s="142" t="s">
        <v>1678</v>
      </c>
      <c r="C185" s="28"/>
      <c r="D185" s="174" t="s">
        <v>1557</v>
      </c>
      <c r="E185" s="28"/>
      <c r="F185" s="174" t="s">
        <v>1690</v>
      </c>
      <c r="G185" s="28"/>
      <c r="H185" s="144"/>
      <c r="I185" s="28"/>
    </row>
    <row r="186" spans="1:9" s="26" customFormat="1" ht="15" x14ac:dyDescent="0.35">
      <c r="A186" s="28"/>
      <c r="B186" s="142" t="s">
        <v>1679</v>
      </c>
      <c r="C186" s="28"/>
      <c r="D186" s="174" t="s">
        <v>1557</v>
      </c>
      <c r="E186" s="28"/>
      <c r="F186" s="174" t="s">
        <v>1690</v>
      </c>
      <c r="G186" s="28"/>
      <c r="H186" s="144"/>
      <c r="I186" s="28"/>
    </row>
    <row r="187" spans="1:9" s="26" customFormat="1" ht="15" x14ac:dyDescent="0.35">
      <c r="A187" s="28"/>
      <c r="B187" s="142" t="s">
        <v>1680</v>
      </c>
      <c r="C187" s="28"/>
      <c r="D187" s="174" t="s">
        <v>1557</v>
      </c>
      <c r="E187" s="28"/>
      <c r="F187" s="174" t="s">
        <v>1690</v>
      </c>
      <c r="G187" s="28"/>
      <c r="H187" s="144"/>
      <c r="I187" s="28"/>
    </row>
    <row r="188" spans="1:9" s="26" customFormat="1" ht="15" x14ac:dyDescent="0.35">
      <c r="A188" s="28"/>
      <c r="B188" s="142" t="s">
        <v>1681</v>
      </c>
      <c r="C188" s="28"/>
      <c r="D188" s="174" t="s">
        <v>1557</v>
      </c>
      <c r="E188" s="28"/>
      <c r="F188" s="174" t="s">
        <v>1176</v>
      </c>
      <c r="G188" s="28"/>
      <c r="H188" s="144"/>
      <c r="I188" s="28"/>
    </row>
    <row r="189" spans="1:9" s="26" customFormat="1" ht="15" x14ac:dyDescent="0.35">
      <c r="A189" s="28"/>
      <c r="B189" s="153" t="s">
        <v>1682</v>
      </c>
      <c r="C189" s="28"/>
      <c r="D189" s="175" t="s">
        <v>1557</v>
      </c>
      <c r="E189" s="28"/>
      <c r="F189" s="175" t="s">
        <v>1176</v>
      </c>
      <c r="G189" s="28"/>
      <c r="H189" s="147"/>
      <c r="I189" s="28"/>
    </row>
    <row r="190" spans="1:9" s="26" customFormat="1" ht="15" x14ac:dyDescent="0.35">
      <c r="A190" s="28"/>
      <c r="B190" s="173"/>
      <c r="C190" s="28"/>
      <c r="D190" s="170"/>
      <c r="E190" s="28"/>
      <c r="F190" s="173"/>
      <c r="G190" s="28"/>
      <c r="H190" s="28"/>
      <c r="I190" s="28"/>
    </row>
    <row r="191" spans="1:9" s="26" customFormat="1" ht="30" x14ac:dyDescent="0.35">
      <c r="A191" s="28"/>
      <c r="B191" s="139" t="s">
        <v>1683</v>
      </c>
      <c r="C191" s="28"/>
      <c r="D191" s="140"/>
      <c r="E191" s="28"/>
      <c r="F191" s="140"/>
      <c r="G191" s="28"/>
      <c r="H191" s="141"/>
      <c r="I191" s="28"/>
    </row>
    <row r="192" spans="1:9" s="26" customFormat="1" ht="15" x14ac:dyDescent="0.35">
      <c r="A192" s="28"/>
      <c r="B192" s="142" t="s">
        <v>1563</v>
      </c>
      <c r="C192" s="28"/>
      <c r="D192" s="143"/>
      <c r="E192" s="28"/>
      <c r="F192" s="143"/>
      <c r="G192" s="28"/>
      <c r="H192" s="144"/>
      <c r="I192" s="28"/>
    </row>
    <row r="193" spans="1:9" s="26" customFormat="1" ht="30" x14ac:dyDescent="0.35">
      <c r="A193" s="28"/>
      <c r="B193" s="156" t="s">
        <v>1684</v>
      </c>
      <c r="C193" s="28"/>
      <c r="D193" s="174" t="s">
        <v>1539</v>
      </c>
      <c r="E193" s="28"/>
      <c r="F193" s="174" t="str">
        <f>IF(D193=Lists!$K$4,"&lt; Input URL to data source &gt;",IF(D193=Lists!$K$5,"&lt; Reference section in EITI Report or URL &gt;",IF(D193=Lists!$K$6,"&lt; Reference evidence of non-applicability &gt;","")))</f>
        <v/>
      </c>
      <c r="G193" s="28"/>
      <c r="H193" s="144"/>
      <c r="I193" s="28"/>
    </row>
    <row r="194" spans="1:9" s="26" customFormat="1" ht="60" x14ac:dyDescent="0.35">
      <c r="A194" s="148"/>
      <c r="B194" s="241" t="s">
        <v>1685</v>
      </c>
      <c r="C194" s="149"/>
      <c r="D194" s="174" t="s">
        <v>1539</v>
      </c>
      <c r="E194" s="28"/>
      <c r="F194" s="174" t="str">
        <f>IF(D194=Lists!$K$4,"&lt; Input URL to data source &gt;",IF(D194=Lists!$K$5,"&lt; Reference section in EITI Report or URL &gt;",IF(D194=Lists!$K$6,"&lt; Reference evidence of non-applicability &gt;","")))</f>
        <v/>
      </c>
      <c r="G194" s="28"/>
      <c r="H194" s="144"/>
      <c r="I194" s="28"/>
    </row>
    <row r="195" spans="1:9" s="26" customFormat="1" ht="45" x14ac:dyDescent="0.35">
      <c r="A195" s="28"/>
      <c r="B195" s="157" t="s">
        <v>1686</v>
      </c>
      <c r="C195" s="149"/>
      <c r="D195" s="175" t="s">
        <v>1539</v>
      </c>
      <c r="E195" s="28"/>
      <c r="F195" s="175" t="str">
        <f>IF(D195=Lists!$K$4,"&lt; Input URL to data source &gt;",IF(D195=Lists!$K$5,"&lt; Reference section in EITI Report or URL &gt;",IF(D195=Lists!$K$6,"&lt; Reference evidence of non-applicability &gt;","")))</f>
        <v/>
      </c>
      <c r="G195" s="28"/>
      <c r="H195" s="147"/>
      <c r="I195" s="28"/>
    </row>
    <row r="196" spans="1:9" s="26" customFormat="1" ht="15.5" thickBot="1" x14ac:dyDescent="0.4">
      <c r="A196" s="28"/>
      <c r="B196" s="171"/>
      <c r="C196" s="82"/>
      <c r="D196" s="172"/>
      <c r="E196" s="82"/>
      <c r="F196" s="171"/>
      <c r="G196" s="82"/>
      <c r="H196" s="82"/>
      <c r="I196" s="28"/>
    </row>
    <row r="197" spans="1:9" s="26" customFormat="1" ht="15" x14ac:dyDescent="0.35">
      <c r="A197" s="28"/>
      <c r="B197" s="173"/>
      <c r="C197" s="28"/>
      <c r="D197" s="170"/>
      <c r="E197" s="28"/>
      <c r="F197" s="173"/>
      <c r="G197" s="28"/>
      <c r="H197" s="28"/>
      <c r="I197" s="28"/>
    </row>
    <row r="198" spans="1:9" s="248" customFormat="1" ht="15.5" thickBot="1" x14ac:dyDescent="0.4">
      <c r="A198" s="28"/>
      <c r="B198" s="291" t="s">
        <v>1688</v>
      </c>
      <c r="C198" s="292"/>
      <c r="D198" s="292"/>
      <c r="E198" s="292"/>
      <c r="F198" s="292"/>
      <c r="G198" s="292"/>
      <c r="H198" s="292"/>
      <c r="I198" s="28"/>
    </row>
    <row r="199" spans="1:9" s="248" customFormat="1" ht="15" x14ac:dyDescent="0.35">
      <c r="A199" s="28"/>
      <c r="B199" s="293" t="s">
        <v>1687</v>
      </c>
      <c r="C199" s="294"/>
      <c r="D199" s="294"/>
      <c r="E199" s="294"/>
      <c r="F199" s="294"/>
      <c r="G199" s="294"/>
      <c r="H199" s="294"/>
      <c r="I199" s="28"/>
    </row>
    <row r="200" spans="1:9" s="248" customFormat="1" ht="15.5" thickBot="1" x14ac:dyDescent="0.4">
      <c r="A200" s="28"/>
      <c r="B200" s="250"/>
      <c r="C200" s="250"/>
      <c r="D200" s="250"/>
      <c r="E200" s="250"/>
      <c r="F200" s="250"/>
      <c r="G200" s="250"/>
      <c r="H200" s="250"/>
      <c r="I200" s="28"/>
    </row>
    <row r="201" spans="1:9" s="248" customFormat="1" ht="15" x14ac:dyDescent="0.35">
      <c r="A201" s="28"/>
      <c r="B201" s="295" t="s">
        <v>1476</v>
      </c>
      <c r="C201" s="295"/>
      <c r="D201" s="295"/>
      <c r="E201" s="295"/>
      <c r="F201" s="295"/>
      <c r="G201" s="295"/>
      <c r="H201" s="295"/>
      <c r="I201" s="28"/>
    </row>
    <row r="202" spans="1:9" s="248" customFormat="1" ht="15.75" customHeight="1" x14ac:dyDescent="0.35">
      <c r="A202" s="28"/>
      <c r="B202" s="271" t="s">
        <v>1560</v>
      </c>
      <c r="C202" s="271"/>
      <c r="D202" s="271"/>
      <c r="E202" s="271"/>
      <c r="F202" s="271"/>
      <c r="G202" s="271"/>
      <c r="H202" s="271"/>
      <c r="I202" s="28"/>
    </row>
    <row r="203" spans="1:9" s="248" customFormat="1" ht="15" x14ac:dyDescent="0.35">
      <c r="A203" s="28"/>
      <c r="B203" s="289" t="s">
        <v>1561</v>
      </c>
      <c r="C203" s="289"/>
      <c r="D203" s="289"/>
      <c r="E203" s="289"/>
      <c r="F203" s="289"/>
      <c r="G203" s="289"/>
      <c r="H203" s="289"/>
      <c r="I203" s="28"/>
    </row>
    <row r="204" spans="1:9" s="26" customFormat="1" ht="15" x14ac:dyDescent="0.35">
      <c r="A204" s="28"/>
      <c r="B204" s="36"/>
      <c r="C204" s="28"/>
      <c r="D204" s="170"/>
      <c r="E204" s="28"/>
      <c r="F204" s="36"/>
      <c r="G204" s="28"/>
      <c r="H204" s="28"/>
      <c r="I204" s="28"/>
    </row>
    <row r="205" spans="1:9" s="26" customFormat="1" ht="15" x14ac:dyDescent="0.35">
      <c r="A205" s="28"/>
      <c r="B205" s="36"/>
      <c r="C205" s="28"/>
      <c r="D205" s="170"/>
      <c r="E205" s="28"/>
      <c r="F205" s="36"/>
      <c r="G205" s="28"/>
      <c r="H205" s="28"/>
      <c r="I205" s="28"/>
    </row>
    <row r="206" spans="1:9" s="26" customFormat="1" ht="15" x14ac:dyDescent="0.35">
      <c r="A206" s="28"/>
      <c r="B206" s="36"/>
      <c r="C206" s="28"/>
      <c r="D206" s="170"/>
      <c r="E206" s="28"/>
      <c r="F206" s="36"/>
      <c r="G206" s="28"/>
      <c r="H206" s="28"/>
      <c r="I206" s="28"/>
    </row>
    <row r="207" spans="1:9" s="26" customFormat="1" ht="15" x14ac:dyDescent="0.35"/>
    <row r="208" spans="1:9" ht="16" x14ac:dyDescent="0.35"/>
    <row r="209" ht="16" x14ac:dyDescent="0.35"/>
    <row r="210" ht="16" x14ac:dyDescent="0.35"/>
    <row r="211" ht="16" x14ac:dyDescent="0.35"/>
    <row r="212" ht="16" x14ac:dyDescent="0.35"/>
    <row r="213" ht="16" x14ac:dyDescent="0.35"/>
    <row r="214" ht="16" x14ac:dyDescent="0.35"/>
    <row r="215" ht="16" x14ac:dyDescent="0.35"/>
    <row r="216" ht="16" x14ac:dyDescent="0.35"/>
    <row r="217" ht="16" x14ac:dyDescent="0.35"/>
    <row r="218" ht="16" x14ac:dyDescent="0.35"/>
    <row r="219" ht="16" x14ac:dyDescent="0.35"/>
    <row r="220" ht="16" x14ac:dyDescent="0.35"/>
    <row r="221" ht="16" x14ac:dyDescent="0.35"/>
    <row r="222" ht="16" x14ac:dyDescent="0.35"/>
    <row r="223" ht="16" x14ac:dyDescent="0.35"/>
    <row r="224" ht="16" x14ac:dyDescent="0.35"/>
    <row r="225" ht="16" x14ac:dyDescent="0.35"/>
    <row r="226" ht="16" x14ac:dyDescent="0.35"/>
    <row r="227" ht="16" x14ac:dyDescent="0.35"/>
    <row r="228" ht="16" x14ac:dyDescent="0.35"/>
  </sheetData>
  <mergeCells count="13">
    <mergeCell ref="B2:H2"/>
    <mergeCell ref="B203:H203"/>
    <mergeCell ref="B3:H3"/>
    <mergeCell ref="B4:H4"/>
    <mergeCell ref="B5:H5"/>
    <mergeCell ref="B6:H6"/>
    <mergeCell ref="B7:H7"/>
    <mergeCell ref="B8:H8"/>
    <mergeCell ref="B198:H198"/>
    <mergeCell ref="B199:H199"/>
    <mergeCell ref="B201:H201"/>
    <mergeCell ref="B202:H202"/>
    <mergeCell ref="B9:H9"/>
  </mergeCells>
  <dataValidations count="29"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Объем/стоимость сырьевых товаров" prompt="Введите название сырьевого товара слева, указав объем или стоимость._x000a__x000a_Введите в эту ячейку только числа. Если требуется другая информация, введите ее в разделе комментариев." sqref="D82:D97 D62:D77 D107:D109 D111:D116" xr:uid="{00000000-0002-0000-0200-000002000000}">
      <formula1>0</formula1>
    </dataValidation>
    <dataValidation type="list" showInputMessage="1" showErrorMessage="1" promptTitle="Тип отчетности" prompt="Укажите, какой тип отчетности из следующих:_x000a__x000a_Систематическое раскрытие данных_x000a_Отчетность ИПДО_x000a_Недоступно_x000a_Неприменимо" sqref="D105 D100:D101 D80:D81 D60:D61 D56 D51:D53 D46:D47 D39:D43 D34:D36 D26:D30 D19:D22 D192:D195 D176 D172 D167 D164 D161 D156:D158 D151 D147 D139:D144 D132 D128 D124 D120" xr:uid="{E192EF1E-9B5F-4EB1-BF02-36F681E971D7}">
      <formula1>Reporting_options_list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Общая стоимость" prompt="Введите общую стоимость доходов в натуральной форме._x000a__x000a_Введите в эту ячейку только числа. Если требуется другая информация, введите ее в разделе комментариев" sqref="D117" xr:uid="{7082261E-C7B1-4F74-81CF-A7794A2F9992}">
      <formula1>0</formula1>
    </dataValidation>
    <dataValidation type="textLength" allowBlank="1" showInputMessage="1" showErrorMessage="1" errorTitle="Не изменяйте эти ячейки" error="Не изменяйте эти ячейки" sqref="D102 B99:B102 B138 B204:B206" xr:uid="{D4F2C1B7-E8B6-42EE-B86F-A0243D6AFDD9}">
      <formula1>10000</formula1>
      <formula2>50000</formula2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Совокупный экспорт" prompt="Означает совокупный экспорт за соответствующий год, включая доходы от недобывающих секторов._x000a__x000a_Введите в эту ячейку только числа. Если требуется другая информация, введите ее в разделе комментариев" sqref="D183" xr:uid="{7C642FB5-B843-4487-B063-21FFC47CF6AC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Совокупные доходы правительства" prompt="Означает совокупные доходы правительства за соответствующий год, включая доходы от недобывающих секторов._x000a__x000a_Введите в эту ячейку только числа. Если требуется другая информация, введите ее в разделе комментариев" sqref="D181" xr:uid="{CE675DBA-0644-4A5C-BBDA-6E6C8E2AD241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Доходы правительства от добычи" prompt="Означает доходы правительства от добывающих отраслей, включая невыверенные доходы._x000a__x000a_Введите в эту ячейку только числа. Если требуется другая информация, введите ее в разделе комментариев" sqref="D180" xr:uid="{924C8C9F-7671-436F-8D7A-DDAF8452F6F8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Валовой внутренний продукт" prompt="Означает валовой внутренний продукт в долларах США или местной валюте по текущему курсу._x000a__x000a_Введите в эту ячейку только числа. Если требуется другая информация, введите ее в разделе комментариев" sqref="D179" xr:uid="{002CC625-2364-4D55-AFF0-819D0C50C826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_x000a__x000a_Если целесообразна дополнительная информация, введите ее в соответствующих столбцах справа." promptTitle="Валовая доб. стоимость отрасли" prompt="Валовая добавленная стоимость означает абсолютную величину, отражающую долю добывающих отраслей в ВВП._x000a__x000a_Введите в эту ячейку только числа. Если требуется другая информация, введите ее в разделе комментариев." sqref="D177:D178" xr:uid="{7E85E72D-BA05-418F-9613-B3350052F8DF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Экспорт — добывающие отрасли" prompt="Означает долю добывающих отраслей в совокупном экспорте страны в абсолютных числах._x000a__x000a_Введите в эту ячейку только числа. Если требуется другая информация, введите ее в разделе комментариев" sqref="D182" xr:uid="{ED4DF579-1686-4281-AC50-CFFF2A86B791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Общая стоимость" prompt="Введите совокупные доходы._x000a__x000a_Введите в эту ячейку только числа. Если требуется другая информация, введите ее в разделе комментариев" sqref="D173 D168:D169 D165:D166 D162:D163 D152:D153 D148 D133 D129 D125 D121" xr:uid="{F804F85A-1323-4293-B007-2F02CD36D823}">
      <formula1>0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_x000a__x000a_Если целесообразна дополнительная информация, введите ее в соответствующих столбцах справа." promptTitle="Занятость в добывающих отраслях" prompt="Занятость означает абсолютное число, отражающее долю добывающих отраслей среди официально трудоустроенных работников._x000a__x000a_Введите в эту ячейку только числа. Если требуется другая информация, введите ее в разделе комментариев" sqref="D186" xr:uid="{8629A22E-18D7-4AAD-9E2C-54ABE8863915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Совокупная занятость" prompt="Занятость означает абсолютное число, отражающее совокупное количество официально трудоустроенных работников._x000a__x000a_Введите в эту ячейку только числа. Если требуется другая информация, введите ее в разделе комментариев" sqref="D187" xr:uid="{D32E1E08-44FE-43BA-868C-56404BB378B3}">
      <formula1>2</formula1>
    </dataValidation>
    <dataValidation type="list" operator="equal" showInputMessage="1" showErrorMessage="1" errorTitle="Недопустимая запись" error="Недопустимая запись" promptTitle="Введите единицу измерения" prompt="Введите валюту в соответствии с 3-буквенным кодом валюты согласно стандарту ISO." sqref="F188:F189 F177:F183 F133 F152:F153 F129 F125 F121 F173 F168:F169 F165:F166 F162:F163" xr:uid="{AC31C3E7-FBB3-4643-8A12-05F034B46A91}">
      <formula1>Currency_code_list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Инвестиции — добывающий сектор" prompt="Введите совокупные инвестиции в сектор добычи за необходимый Финансовый год в долларах США или местной валюте по текущему курсу_x000a__x000a_Это может, к примеру, быть связано с формированием совокупного капитала в добывающем секторе." sqref="D188" xr:uid="{B6EA3FF2-B89F-4B2B-B945-54384AFBC68E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Инвестиции" prompt="Введите совокупные инвестиции в экономику за соответствующий Финансовый год в долларах США или местной валюте по текущему курсу._x000a__x000a_Это может, к примеру, быть связано с формированием совокупного капитала в экономике." sqref="D189" xr:uid="{7832BB4F-2203-437C-94DA-63A7D7BCD388}">
      <formula1>2</formula1>
    </dataValidation>
    <dataValidation type="list" showInputMessage="1" showErrorMessage="1" errorTitle="Неверный ввод сырьевого товара" error="Выберите сырьевой товар в соответствии с определением в списке сырьевых товаров раскрывающегося меню" promptTitle="Выберите сырьевой товар" prompt="Выберите сырьевой товар из раскрывающегося меню" sqref="B64 B62 B107:B109 B96 B94 B92 B90 B88 B86 B84 B82 B76 B74 B72 B70 B68 B66 B115 B113 B111" xr:uid="{8E4A7729-626F-4674-B975-3B334A3975DE}">
      <formula1>Commodities_list</formula1>
    </dataValidation>
    <dataValidation type="whole" allowBlank="1" showInputMessage="1" showErrorMessage="1" errorTitle="Не изменяйте эти ячейки" error="Не изменяйте эти ячейки" sqref="B198:H200 B191:B195 B175:B189 B171:B173 B160:B169 B155:B158 B150:B153 B146:B148 B139:B144 D136 B135:B136 B131:B133 B127:B129 B123:B125 B119:B121 B13:B14" xr:uid="{286182BE-B58B-4B5D-8529-F453ED5F7915}">
      <formula1>10000</formula1>
      <formula2>50000</formula2>
    </dataValidation>
    <dataValidation type="whole" allowBlank="1" showInputMessage="1" showErrorMessage="1" errorTitle="Не изменяйте эти ячейки" error="Не изменяйте эти ячейки" sqref="B201:H203 B196:H197" xr:uid="{41BDBFD2-EE60-47A7-B7DF-916D7BB2FB21}">
      <formula1>4</formula1>
      <formula2>5</formula2>
    </dataValidation>
    <dataValidation allowBlank="1" showInputMessage="1" showErrorMessage="1" promptTitle="Название реестра" prompt="Введите название Реестра бенефициаров" sqref="D48" xr:uid="{3ACD06CC-881D-4ACF-957D-1D1389DCCC4F}"/>
    <dataValidation allowBlank="1" showInputMessage="1" showErrorMessage="1" promptTitle="Additional relevant files" prompt="If several files relevant to the report exist, please indicate as such here. If several, please copy this into several rows." sqref="D48" xr:uid="{ACF95B12-CE0D-4155-BB96-D3B1A0319ACF}"/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_x000a__x000a_Если целесообразна дополнительная информация, введите ее в соответствующих столбцах справа." promptTitle="Занятость в добывающих отраслях" prompt="Занятость означает процентное значение, отражающее долю добывающих отраслей среди официально трудоустроенных работников._x000a__x000a_Введите в эту ячейку только числа. Если требуется другая информация, введите ее в разделе комментариев." sqref="F184:F187" xr:uid="{541820E9-9F26-4712-A681-25A67BF16B28}">
      <formula1>0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Занятость среди женщин" prompt="Занятость означает абсолютное число, отражающее совокупное количество женщин, работающих в секторе._x000a__x000a_Введите в эту ячейку только числа. Если требуется другая информация, введите ее в разделе комментариев" sqref="D185" xr:uid="{F0C2DEB4-D0E5-46BE-9B4C-57C232E2EF47}">
      <formula1>2</formula1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Занятость среди мужчин" prompt="Занятость означает абсолютное число, отражающее совокупное количество мужчин, работающих в секторе._x000a__x000a_Введите в эту ячейку только числа. Если требуется другая информация, введите ее в разделе комментариев" sqref="D184" xr:uid="{D06DCB01-0C0E-444C-9C6D-1307A8C5A77D}">
      <formula1>2</formula1>
    </dataValidation>
    <dataValidation type="whole" showInputMessage="1" showErrorMessage="1" sqref="A65:C65 A67:C67 A69:C69 A71:C71 A73:C73 A75:C75 B63 A76:A81 A66 A68 A70 A72 A74 F159:F160 B170:C170 D170:D171 F170:F171 B174:C174 D174:D175 F23:F25 D23:D25 F32:F33 D32:D33 F37:F38 D37:D38 F44:F45 D44:D45 F49:F50 D49:D50 F54:F55 D54:D55 B15:B61 D78:D79 F78:F79 B98:C98 D98:D99 F98:F99 B103:C103 F102:F104 B106:G106 B110:G110 F174:F175 G17:G105 B95 B118:C118 D118:D119 F118:F119 B122:C122 D122:D123 F122:F123 B126:C126 D126:D127 F126:F127 B130:C130 D130:D131 F130:F131 B134:C134 B137:C137 B145:C145 D145:D146 F145:F146 B149:C149 D149:D150 F149:F150 B154:C154 D154:D155 F154:F155 B159:C159 D159:D160 C66 C68 C70 C72 C74 C76:C97 C99:C102 C104:C105 H122 C119:C121 C123:C125 C127:C129 C131:C133 C135:C136 C138:C144 C146:C148 C150:C153 C155:C158 C160:C169 C171:C173 D17:D18 F17:F18 B114 D103:D104 F134:F138 C111:C117 H149 H145 H137 H134 H130 H126 H98 H103 E107:E109 G107:G109 H118 C107:C109 I1:I16 H23 H78 E17:E105 F57:F59 D57:D59 C12:H16 A1:A64 C17:C64 D137:D138 B77:B81 B83 B85 B87 B89 B91 B93 H174 H170 H159 H154 H57 H54 H49 H44 H37 H32 A191:A195 C191:C195 F190:F191 D190:D191 C175:C189 G111:G195 E111:E195 B190:C190 H190 B105 B97 B112 B10:H10 B11:F11 B1:H1 D134:D135 B12 B116:B117" xr:uid="{6A93E331-6DF3-4956-AEDE-9E6DEEE23BF9}">
      <formula1>999999</formula1>
      <formula2>99999999</formula2>
    </dataValidation>
    <dataValidation type="textLength" allowBlank="1" showInputMessage="1" showErrorMessage="1" sqref="H17:H22 H24:H31 H33:H36 H38:H43 H45:H48 H50:H53 H55:H56 H191:H195 H79:H97 H99:H102 H104:H117 H119:H121 H123:H125 H127:H129 H131:H133 H135:H136 H138:H144 H146:H148 H150:H153 H155:H158 H160:H169 H171:H173 H175:H189 H58:H77" xr:uid="{ECF840E1-BECD-4B6A-B1FB-476E3B5C3F3A}">
      <formula1>0</formula1>
      <formula2>350</formula2>
    </dataValidation>
    <dataValidation type="decimal" errorStyle="warning" operator="greaterThan" allowBlank="1" showInputMessage="1" showErrorMessage="1" errorTitle="Обнаружено нечисловое значение" error="В эту ячейку вводите только числа. Если целесообразна дополнительная информация, введите ее в соответствующих столбцах справа." promptTitle="Предоставления и передачи" prompt="Введите количество предоставленных или переданных лицензий за соответствующий год._x000a_Введите в эту ячейку только числа. Если требуется другая информация, введите ее в разделе комментариев" sqref="D31" xr:uid="{B194A574-5B45-4E41-BDD2-3357019AB56D}">
      <formula1>0</formula1>
    </dataValidation>
    <dataValidation type="whole" showInputMessage="1" showErrorMessage="1" errorTitle="Не изменяйте эти ячейки" error="Не изменяйте эти ячейки" sqref="B2:H9" xr:uid="{F30C273A-6525-4313-BF64-AEB86719648F}">
      <formula1>999999</formula1>
      <formula2>99999999</formula2>
    </dataValidation>
    <dataValidation type="list" allowBlank="1" showInputMessage="1" showErrorMessage="1" errorTitle="Недопустимая единица измерения" error="Выберите между баррелями, ст.м3, тоннами, унциями или каратами_x000a__x000a_Если информ. содержит другие ед. измерения, конвертируйте числовые значения в стандартные ед. измерения и укажите первоначальную информацию в комментариях." promptTitle="Укажите единицу измерения" prompt="Выберите между баррелями, ст.м3, тоннами, унциями (oz) или каратами из раскрывающегося меню" sqref="F62 F64 F66 F68 F70 F72 F74 F76 F82 F84 F86 F88 F90 F92 F94 F96 F107:F109 F111 F113 F115" xr:uid="{210AEA71-C64F-4334-8650-BD546B3C2EE8}">
      <formula1>"&lt;Выберите единицу измерения&gt;,Ст.м3,Ст.м3 н.э. o.e.,баррелями,Тонн,унциями (oz),carats,Scf"</formula1>
    </dataValidation>
  </dataValidations>
  <hyperlinks>
    <hyperlink ref="B59" r:id="rId1" display="(Harmonised System Codes)" xr:uid="{00000000-0004-0000-0200-00000D000000}"/>
    <hyperlink ref="B79" r:id="rId2" location="r3-3" display="EITI Requirement 3.3" xr:uid="{00000000-0004-0000-0200-00000E000000}"/>
    <hyperlink ref="B104" r:id="rId3" location="r4-2" display="EITI Requirement 4.2" xr:uid="{00000000-0004-0000-0200-000010000000}"/>
    <hyperlink ref="B58" r:id="rId4" location="r3-2" display="EITI Requirement 3.2" xr:uid="{CE111D86-D62A-4947-9C13-FF9656A3A753}"/>
    <hyperlink ref="B198:F198" r:id="rId5" display="For the latest version of Summary data templates, see  https://eiti.org/summary-data-template" xr:uid="{81D1286E-131F-487C-851A-0A200B3AD468}"/>
    <hyperlink ref="B199:F199" r:id="rId6" display="Give us your feedback or report a conflict in the data! Write to us at  data@eiti.org" xr:uid="{3FA22EFF-FF94-4799-88A3-B6E47F7EA5DF}"/>
    <hyperlink ref="B17" r:id="rId7" location="r2-1" display="EITI Requirement 2.1" xr:uid="{6B6F54E0-8437-4E61-90F6-FDB537347571}"/>
    <hyperlink ref="B24" r:id="rId8" location="r2-2" display="EITI Requirement 2.2" xr:uid="{3E445893-9D64-4815-A786-934C2642F218}"/>
    <hyperlink ref="B33" r:id="rId9" location="r2-3" xr:uid="{14047442-4F15-423F-84DA-147CE16A2188}"/>
    <hyperlink ref="B38" r:id="rId10" location="r2-4" display="EITI Requirement 2.4" xr:uid="{E71EF2EB-210D-4128-AB77-F38FA35C3B82}"/>
    <hyperlink ref="B45" r:id="rId11" location="r2-5" display="EITI Requirement 2.5" xr:uid="{D86D9EA2-F70E-4BC8-A725-F882BF93EAD1}"/>
    <hyperlink ref="B50" r:id="rId12" location="r2-6" display="EITI Requirement 2.6" xr:uid="{E359A42D-C075-4024-AD66-BECBB14AB6D9}"/>
    <hyperlink ref="B55" r:id="rId13" location="r3-1" display="EITI Requirement 3.1" xr:uid="{B0A42A6D-455D-408D-879F-C6CB14408364}"/>
    <hyperlink ref="B99" r:id="rId14" location="r4-1" display="EITI Requirement 4.1" xr:uid="{23D3334A-673D-4E9B-AAB5-792E67B34D1A}"/>
    <hyperlink ref="B119" r:id="rId15" location="r4-3" display="EITI Requirement 4.3" xr:uid="{98C5BE17-D43A-450B-B76F-CEBC9CD63F3D}"/>
    <hyperlink ref="B123" r:id="rId16" location="r4-4" display="EITI Requirement 4.4" xr:uid="{92F3AC74-2EDB-48D8-8E0A-F55996F4310A}"/>
    <hyperlink ref="B127" r:id="rId17" location="r4-5" display="EITI Requirement 4.5" xr:uid="{675968FD-9D19-4A5B-82C4-0DC917928770}"/>
    <hyperlink ref="B131" r:id="rId18" location="r4-6" display="EITI Requirement 4.6" xr:uid="{5A0E6FEB-77E9-4C7B-88A4-887263C0D2E5}"/>
    <hyperlink ref="B135" r:id="rId19" location="r4-8" display="EITI Requirement 4.8" xr:uid="{EE9E79AF-A0B5-4368-A6FF-68AC550B896A}"/>
    <hyperlink ref="B138" r:id="rId20" location="r4-9" display="EITI Requirement 4.9" xr:uid="{14CAB826-4FCE-4007-8C88-15C98A68AA3E}"/>
    <hyperlink ref="B146" r:id="rId21" location="r5-1" display="EITI Requirement 5.1" xr:uid="{A4BBE1C9-DB0F-457F-98CA-5283F2FAA2A7}"/>
    <hyperlink ref="B150" r:id="rId22" location="r5-2" display="EITI Requirement 5.2" xr:uid="{AF96B815-3750-49FF-B5B9-80D57E627406}"/>
    <hyperlink ref="B155" r:id="rId23" location="r5-3" display="EITI Requirement 5.3" xr:uid="{CCC06E1C-974E-45F0-A19C-99C1CC20276D}"/>
    <hyperlink ref="B160" r:id="rId24" location="r6-1" display="EITI Requirement 6.1" xr:uid="{C20A4FDF-97C0-4EC8-A793-B9EEE86A6C37}"/>
    <hyperlink ref="B171" r:id="rId25" location="r6-2" display="EITI Requirement 6.2" xr:uid="{D62ABA54-2714-4D55-84CE-BD4CE3A88CD8}"/>
    <hyperlink ref="B175" r:id="rId26" location="r6-3" display="EITI Requirement 6.3" xr:uid="{0E5F50DF-1325-4860-B35C-6C05C4B7C210}"/>
    <hyperlink ref="B177" r:id="rId27" xr:uid="{00EACD31-7EE0-4729-9D2D-296738388D85}"/>
    <hyperlink ref="B191" r:id="rId28" location="r6-4" xr:uid="{F0925409-3B55-4733-9C62-B9BCB5D567BF}"/>
    <hyperlink ref="B198:H198" r:id="rId29" display="Последняя редакция Шаблонов сводных данных доступна по этой ссылке: https://eiti.org/ru/document/eiti-summary-data-template" xr:uid="{552E0478-E512-4EF8-8820-E71445FC9804}"/>
  </hyperlinks>
  <pageMargins left="0.25" right="0.25" top="0.75" bottom="0.75" header="0.3" footer="0.3"/>
  <pageSetup paperSize="8" fitToHeight="0" orientation="landscape" horizontalDpi="2400" verticalDpi="2400" r:id="rId3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5000000}">
          <x14:formula1>
            <xm:f>Lists!$K$3:$K$7</xm:f>
          </x14:formula1>
          <xm:sqref>D204:D206</xm:sqref>
        </x14:dataValidation>
        <x14:dataValidation type="list" operator="equal" showInputMessage="1" showErrorMessage="1" errorTitle="Недопустимая запись" error="Недопустимая запись" promptTitle="Введите единицу измерения" prompt="Введите валюту в соответствии с 3-буквенным кодом валюты согласно стандарту ISO." xr:uid="{46507AB1-60E8-4E9B-919E-721DEE57AC8F}">
          <x14:formula1>
            <xm:f>Lists!$I$11:$I$168</xm:f>
          </x14:formula1>
          <xm:sqref>F77 F75 F73 F71 F69 F67 F65 F63 F116:F117 F114 F112 F97 F95 F93 F91 F89 F87 F85 F83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C14C-B11A-42F8-AAFF-1AF3AAB0F4EE}">
  <sheetPr codeName="Sheet4"/>
  <dimension ref="B1:L99"/>
  <sheetViews>
    <sheetView showGridLines="0" topLeftCell="A13" zoomScale="70" zoomScaleNormal="70" workbookViewId="0">
      <selection activeCell="E43" sqref="E43"/>
    </sheetView>
  </sheetViews>
  <sheetFormatPr defaultColWidth="4" defaultRowHeight="24" customHeight="1" x14ac:dyDescent="0.35"/>
  <cols>
    <col min="1" max="1" width="4" style="26"/>
    <col min="2" max="2" width="48.7265625" style="26" customWidth="1"/>
    <col min="3" max="3" width="44.453125" style="26" customWidth="1"/>
    <col min="4" max="4" width="47.08984375" style="26" customWidth="1"/>
    <col min="5" max="5" width="23" style="26" customWidth="1"/>
    <col min="6" max="6" width="26.453125" style="26" customWidth="1"/>
    <col min="7" max="7" width="40.7265625" style="26" customWidth="1"/>
    <col min="8" max="10" width="26.453125" style="26" customWidth="1"/>
    <col min="11" max="11" width="4" style="26" customWidth="1"/>
    <col min="12" max="33" width="4" style="26"/>
    <col min="34" max="34" width="12.1796875" style="26" bestFit="1" customWidth="1"/>
    <col min="35" max="16384" width="4" style="26"/>
  </cols>
  <sheetData>
    <row r="1" spans="2:12" ht="15" x14ac:dyDescent="0.35"/>
    <row r="2" spans="2:12" ht="15" x14ac:dyDescent="0.35">
      <c r="B2" s="285" t="s">
        <v>1760</v>
      </c>
      <c r="C2" s="285"/>
      <c r="D2" s="285"/>
      <c r="E2" s="285"/>
      <c r="F2" s="285"/>
      <c r="G2" s="285"/>
      <c r="H2" s="285"/>
      <c r="I2" s="285"/>
      <c r="J2" s="285"/>
    </row>
    <row r="3" spans="2:12" ht="22.5" x14ac:dyDescent="0.35">
      <c r="B3" s="286" t="s">
        <v>1480</v>
      </c>
      <c r="C3" s="286"/>
      <c r="D3" s="286"/>
      <c r="E3" s="286"/>
      <c r="F3" s="286"/>
      <c r="G3" s="286"/>
      <c r="H3" s="286"/>
      <c r="I3" s="286"/>
      <c r="J3" s="286"/>
    </row>
    <row r="4" spans="2:12" ht="15" customHeight="1" x14ac:dyDescent="0.35">
      <c r="B4" s="288" t="s">
        <v>1761</v>
      </c>
      <c r="C4" s="288"/>
      <c r="D4" s="288"/>
      <c r="E4" s="288"/>
      <c r="F4" s="288"/>
      <c r="G4" s="288"/>
      <c r="H4" s="288"/>
      <c r="I4" s="288"/>
      <c r="J4" s="288"/>
    </row>
    <row r="5" spans="2:12" ht="15" customHeight="1" x14ac:dyDescent="0.35">
      <c r="B5" s="288" t="s">
        <v>1762</v>
      </c>
      <c r="C5" s="288"/>
      <c r="D5" s="288"/>
      <c r="E5" s="288"/>
      <c r="F5" s="288"/>
      <c r="G5" s="288"/>
      <c r="H5" s="288"/>
      <c r="I5" s="288"/>
      <c r="J5" s="288"/>
    </row>
    <row r="6" spans="2:12" ht="15" customHeight="1" x14ac:dyDescent="0.35">
      <c r="B6" s="288" t="s">
        <v>1763</v>
      </c>
      <c r="C6" s="288"/>
      <c r="D6" s="288"/>
      <c r="E6" s="288"/>
      <c r="F6" s="288"/>
      <c r="G6" s="288"/>
      <c r="H6" s="288"/>
      <c r="I6" s="288"/>
      <c r="J6" s="288"/>
    </row>
    <row r="7" spans="2:12" ht="15.65" customHeight="1" x14ac:dyDescent="0.35">
      <c r="B7" s="288" t="s">
        <v>1764</v>
      </c>
      <c r="C7" s="288"/>
      <c r="D7" s="288"/>
      <c r="E7" s="288"/>
      <c r="F7" s="288"/>
      <c r="G7" s="288"/>
      <c r="H7" s="288"/>
      <c r="I7" s="288"/>
      <c r="J7" s="288"/>
    </row>
    <row r="8" spans="2:12" ht="15" x14ac:dyDescent="0.4">
      <c r="B8" s="284" t="s">
        <v>1765</v>
      </c>
      <c r="C8" s="284"/>
      <c r="D8" s="284"/>
      <c r="E8" s="284"/>
      <c r="F8" s="284"/>
      <c r="G8" s="284"/>
      <c r="H8" s="284"/>
      <c r="I8" s="284"/>
      <c r="J8" s="284"/>
    </row>
    <row r="9" spans="2:12" ht="15" x14ac:dyDescent="0.35"/>
    <row r="10" spans="2:12" ht="22.5" x14ac:dyDescent="0.35">
      <c r="B10" s="298" t="s">
        <v>1766</v>
      </c>
      <c r="C10" s="298"/>
      <c r="D10" s="298"/>
      <c r="E10" s="298"/>
      <c r="F10" s="298"/>
      <c r="G10" s="298"/>
      <c r="H10" s="298"/>
      <c r="I10" s="298"/>
      <c r="J10" s="298"/>
    </row>
    <row r="11" spans="2:12" s="212" customFormat="1" ht="25.5" customHeight="1" x14ac:dyDescent="0.35">
      <c r="B11" s="299" t="s">
        <v>1767</v>
      </c>
      <c r="C11" s="299"/>
      <c r="D11" s="299"/>
      <c r="E11" s="299"/>
      <c r="F11" s="299"/>
      <c r="G11" s="299"/>
      <c r="H11" s="299"/>
      <c r="I11" s="299"/>
      <c r="J11" s="299"/>
    </row>
    <row r="12" spans="2:12" s="48" customFormat="1" ht="15" x14ac:dyDescent="0.35">
      <c r="B12" s="300"/>
      <c r="C12" s="300"/>
      <c r="D12" s="300"/>
      <c r="E12" s="300"/>
      <c r="F12" s="300"/>
      <c r="G12" s="300"/>
      <c r="H12" s="300"/>
      <c r="I12" s="300"/>
      <c r="J12" s="300"/>
    </row>
    <row r="13" spans="2:12" s="48" customFormat="1" ht="19" x14ac:dyDescent="0.35">
      <c r="B13" s="301" t="s">
        <v>1768</v>
      </c>
      <c r="C13" s="301"/>
      <c r="D13" s="301"/>
      <c r="E13" s="301"/>
      <c r="F13" s="301"/>
      <c r="G13" s="301"/>
      <c r="H13" s="301"/>
      <c r="I13" s="301"/>
      <c r="J13" s="301"/>
    </row>
    <row r="14" spans="2:12" s="48" customFormat="1" ht="15" x14ac:dyDescent="0.35">
      <c r="B14" s="180" t="s">
        <v>1769</v>
      </c>
      <c r="C14" s="180" t="s">
        <v>1770</v>
      </c>
      <c r="D14" s="26" t="s">
        <v>1771</v>
      </c>
      <c r="E14" s="26" t="s">
        <v>1772</v>
      </c>
      <c r="F14" s="181"/>
      <c r="G14" s="182"/>
    </row>
    <row r="15" spans="2:12" s="48" customFormat="1" ht="15" x14ac:dyDescent="0.35">
      <c r="B15" s="26" t="s">
        <v>1773</v>
      </c>
      <c r="C15" s="26" t="s">
        <v>1550</v>
      </c>
      <c r="D15" s="26">
        <v>994316206</v>
      </c>
      <c r="E15" s="242">
        <f>SUMIF(Government_revenues_table[Государственный субъект],Government_agencies[[#This Row],[Полное название органа]],Government_revenues_table[Размер доходов])</f>
        <v>0</v>
      </c>
      <c r="F15" s="182"/>
      <c r="G15" s="184"/>
    </row>
    <row r="16" spans="2:12" s="48" customFormat="1" ht="15" x14ac:dyDescent="0.35">
      <c r="B16" s="48" t="s">
        <v>1774</v>
      </c>
      <c r="C16" s="26" t="s">
        <v>1550</v>
      </c>
      <c r="D16" s="248" t="s">
        <v>1791</v>
      </c>
      <c r="E16" s="242">
        <f>SUMIF(Government_revenues_table[Государственный субъект],Government_agencies[[#This Row],[Полное название органа]],Government_revenues_table[Размер доходов])</f>
        <v>16794000</v>
      </c>
      <c r="F16" s="184"/>
      <c r="G16" s="26"/>
      <c r="J16" s="181"/>
      <c r="K16" s="181"/>
      <c r="L16" s="181"/>
    </row>
    <row r="17" spans="2:12" s="48" customFormat="1" ht="15" x14ac:dyDescent="0.35">
      <c r="B17" s="48" t="s">
        <v>1775</v>
      </c>
      <c r="C17" s="26" t="s">
        <v>1552</v>
      </c>
      <c r="D17" s="26" t="s">
        <v>1791</v>
      </c>
      <c r="E17" s="242">
        <f>SUMIF(Government_revenues_table[Государственный субъект],Government_agencies[[#This Row],[Полное название органа]],Government_revenues_table[Размер доходов])</f>
        <v>0</v>
      </c>
      <c r="F17" s="182"/>
      <c r="G17" s="26"/>
      <c r="J17" s="182"/>
      <c r="K17" s="182"/>
      <c r="L17" s="182"/>
    </row>
    <row r="18" spans="2:12" s="48" customFormat="1" ht="15" x14ac:dyDescent="0.35">
      <c r="B18" s="48" t="s">
        <v>1776</v>
      </c>
      <c r="C18" s="26" t="s">
        <v>1552</v>
      </c>
      <c r="D18" s="26" t="s">
        <v>1791</v>
      </c>
      <c r="E18" s="242">
        <f>SUMIF(Government_revenues_table[Государственный субъект],Government_agencies[[#This Row],[Полное название органа]],Government_revenues_table[Размер доходов])</f>
        <v>3955000</v>
      </c>
      <c r="F18" s="42"/>
      <c r="J18" s="184"/>
      <c r="K18" s="184"/>
      <c r="L18" s="184"/>
    </row>
    <row r="19" spans="2:12" s="48" customFormat="1" ht="15" x14ac:dyDescent="0.35">
      <c r="B19" s="48" t="s">
        <v>1777</v>
      </c>
      <c r="C19" s="26" t="s">
        <v>1847</v>
      </c>
      <c r="D19" s="26" t="s">
        <v>1791</v>
      </c>
      <c r="E19" s="242">
        <f>SUMIF(Government_revenues_table[Государственный субъект],Government_agencies[[#This Row],[Полное название органа]],Government_revenues_table[Размер доходов])</f>
        <v>0</v>
      </c>
      <c r="F19" s="42"/>
      <c r="J19" s="182"/>
      <c r="K19" s="182"/>
      <c r="L19" s="182"/>
    </row>
    <row r="20" spans="2:12" s="48" customFormat="1" ht="15" x14ac:dyDescent="0.35">
      <c r="B20" s="48" t="s">
        <v>1778</v>
      </c>
      <c r="C20" s="26" t="s">
        <v>1847</v>
      </c>
      <c r="D20" s="26" t="s">
        <v>1791</v>
      </c>
      <c r="E20" s="242">
        <f>SUMIF(Government_revenues_table[Государственный субъект],Government_agencies[[#This Row],[Полное название органа]],Government_revenues_table[Размер доходов])</f>
        <v>0</v>
      </c>
      <c r="F20" s="42"/>
    </row>
    <row r="21" spans="2:12" s="48" customFormat="1" ht="15" x14ac:dyDescent="0.35">
      <c r="B21" s="42"/>
      <c r="C21" s="26"/>
      <c r="D21" s="183"/>
      <c r="E21" s="42"/>
    </row>
    <row r="22" spans="2:12" s="48" customFormat="1" ht="19" x14ac:dyDescent="0.35">
      <c r="B22" s="301" t="s">
        <v>1779</v>
      </c>
      <c r="C22" s="301"/>
      <c r="D22" s="301"/>
      <c r="E22" s="301"/>
      <c r="F22" s="301"/>
      <c r="G22" s="301"/>
      <c r="H22" s="301"/>
      <c r="I22" s="301"/>
      <c r="J22" s="301"/>
    </row>
    <row r="23" spans="2:12" s="48" customFormat="1" ht="15" x14ac:dyDescent="0.35">
      <c r="B23" s="302" t="s">
        <v>1780</v>
      </c>
      <c r="C23" s="303"/>
      <c r="D23" s="304"/>
      <c r="E23" s="181"/>
    </row>
    <row r="24" spans="2:12" s="48" customFormat="1" ht="15" x14ac:dyDescent="0.35">
      <c r="B24" s="187" t="s">
        <v>1781</v>
      </c>
      <c r="C24" s="188" t="s">
        <v>1782</v>
      </c>
      <c r="D24" s="189" t="s">
        <v>1783</v>
      </c>
      <c r="E24" s="42"/>
    </row>
    <row r="25" spans="2:12" s="48" customFormat="1" ht="15" x14ac:dyDescent="0.35">
      <c r="B25" s="42"/>
    </row>
    <row r="26" spans="2:12" s="48" customFormat="1" ht="90" x14ac:dyDescent="0.35">
      <c r="B26" s="180" t="s">
        <v>1784</v>
      </c>
      <c r="C26" s="180" t="s">
        <v>2021</v>
      </c>
      <c r="D26" s="26" t="s">
        <v>1785</v>
      </c>
      <c r="E26" s="26" t="s">
        <v>1786</v>
      </c>
      <c r="F26" s="26" t="s">
        <v>1787</v>
      </c>
      <c r="G26" s="26" t="s">
        <v>1788</v>
      </c>
      <c r="H26" s="262" t="s">
        <v>1789</v>
      </c>
      <c r="I26" s="26" t="s">
        <v>1790</v>
      </c>
    </row>
    <row r="27" spans="2:12" s="48" customFormat="1" ht="15" x14ac:dyDescent="0.35">
      <c r="B27" s="26" t="s">
        <v>1428</v>
      </c>
      <c r="C27" s="270" t="s">
        <v>2022</v>
      </c>
      <c r="D27" s="248" t="s">
        <v>1791</v>
      </c>
      <c r="E27" s="26" t="s">
        <v>1544</v>
      </c>
      <c r="F27" s="26" t="s">
        <v>1792</v>
      </c>
      <c r="G27" s="185" t="s">
        <v>1555</v>
      </c>
      <c r="H27" s="185" t="s">
        <v>1555</v>
      </c>
      <c r="I27" s="183">
        <f>SUMIF(Table10[Компания],Companies[[#This Row],[Полное название компании]],Table10[Размер доходов])</f>
        <v>13625000</v>
      </c>
    </row>
    <row r="28" spans="2:12" s="48" customFormat="1" ht="15" x14ac:dyDescent="0.35">
      <c r="B28" s="26" t="s">
        <v>1433</v>
      </c>
      <c r="C28" s="270"/>
      <c r="D28" s="26" t="s">
        <v>1791</v>
      </c>
      <c r="E28" s="26" t="s">
        <v>1526</v>
      </c>
      <c r="G28" s="185" t="s">
        <v>1555</v>
      </c>
      <c r="H28" s="185" t="s">
        <v>1555</v>
      </c>
      <c r="I28" s="183">
        <f>SUMIF(Table10[Компания],Companies[[#This Row],[Полное название компании]],Table10[Размер доходов])</f>
        <v>1000000</v>
      </c>
    </row>
    <row r="29" spans="2:12" s="48" customFormat="1" ht="15" x14ac:dyDescent="0.35">
      <c r="D29" s="26" t="s">
        <v>1791</v>
      </c>
      <c r="E29" s="26" t="s">
        <v>1542</v>
      </c>
      <c r="G29" s="185" t="s">
        <v>1555</v>
      </c>
      <c r="H29" s="185" t="s">
        <v>1555</v>
      </c>
      <c r="I29" s="183">
        <f>SUMIF(Table10[Компания],Companies[[#This Row],[Полное название компании]],Table10[Размер доходов])</f>
        <v>0</v>
      </c>
    </row>
    <row r="30" spans="2:12" s="48" customFormat="1" ht="15" x14ac:dyDescent="0.35">
      <c r="D30" s="26" t="s">
        <v>1791</v>
      </c>
      <c r="E30" s="26" t="s">
        <v>1542</v>
      </c>
      <c r="G30" s="185" t="s">
        <v>1555</v>
      </c>
      <c r="H30" s="185" t="s">
        <v>1555</v>
      </c>
      <c r="I30" s="183">
        <f>SUMIF(Table10[Компания],Companies[[#This Row],[Полное название компании]],Table10[Размер доходов])</f>
        <v>0</v>
      </c>
    </row>
    <row r="31" spans="2:12" s="48" customFormat="1" ht="15" x14ac:dyDescent="0.35">
      <c r="D31" s="26" t="s">
        <v>1791</v>
      </c>
      <c r="E31" s="26" t="s">
        <v>1542</v>
      </c>
      <c r="G31" s="185" t="s">
        <v>1555</v>
      </c>
      <c r="H31" s="185" t="s">
        <v>1555</v>
      </c>
      <c r="I31" s="183">
        <f>SUMIF(Table10[Компания],Companies[[#This Row],[Полное название компании]],Table10[Размер доходов])</f>
        <v>0</v>
      </c>
    </row>
    <row r="32" spans="2:12" s="48" customFormat="1" ht="15" x14ac:dyDescent="0.35">
      <c r="B32" s="48" t="s">
        <v>1778</v>
      </c>
      <c r="D32" s="26" t="s">
        <v>1791</v>
      </c>
      <c r="G32" s="185" t="s">
        <v>1555</v>
      </c>
      <c r="H32" s="185" t="s">
        <v>1555</v>
      </c>
      <c r="I32" s="183">
        <f>SUMIF(Table10[Компания],Companies[[#This Row],[Полное название компании]],Table10[Размер доходов])</f>
        <v>0</v>
      </c>
    </row>
    <row r="33" spans="2:10" s="48" customFormat="1" ht="15" x14ac:dyDescent="0.35">
      <c r="C33" s="26"/>
      <c r="F33" s="185"/>
      <c r="G33" s="185"/>
      <c r="H33" s="186"/>
    </row>
    <row r="34" spans="2:10" s="48" customFormat="1" ht="19" x14ac:dyDescent="0.35">
      <c r="B34" s="301" t="s">
        <v>1858</v>
      </c>
      <c r="C34" s="301"/>
      <c r="D34" s="301"/>
      <c r="E34" s="301"/>
      <c r="F34" s="301"/>
      <c r="G34" s="301"/>
      <c r="H34" s="301"/>
      <c r="I34" s="301"/>
      <c r="J34" s="301"/>
    </row>
    <row r="35" spans="2:10" s="48" customFormat="1" ht="45" x14ac:dyDescent="0.4">
      <c r="B35" s="265" t="s">
        <v>1794</v>
      </c>
      <c r="C35" s="266" t="s">
        <v>1795</v>
      </c>
      <c r="D35" s="266" t="s">
        <v>1796</v>
      </c>
      <c r="E35" s="266" t="s">
        <v>1797</v>
      </c>
      <c r="F35" s="262" t="s">
        <v>1798</v>
      </c>
      <c r="G35" s="262" t="s">
        <v>1799</v>
      </c>
      <c r="H35" s="262" t="s">
        <v>1800</v>
      </c>
      <c r="I35" s="262" t="s">
        <v>1801</v>
      </c>
      <c r="J35" s="262" t="s">
        <v>1802</v>
      </c>
    </row>
    <row r="36" spans="2:10" s="48" customFormat="1" ht="15" x14ac:dyDescent="0.4">
      <c r="B36" s="26" t="s">
        <v>1432</v>
      </c>
      <c r="C36" s="49" t="s">
        <v>982</v>
      </c>
      <c r="D36" s="49" t="s">
        <v>1428</v>
      </c>
      <c r="E36" s="49" t="s">
        <v>1870</v>
      </c>
      <c r="F36" s="49" t="s">
        <v>1547</v>
      </c>
      <c r="H36" s="48" t="s">
        <v>1803</v>
      </c>
      <c r="J36" s="48" t="s">
        <v>1442</v>
      </c>
    </row>
    <row r="37" spans="2:10" s="48" customFormat="1" ht="15" x14ac:dyDescent="0.4">
      <c r="B37" s="26" t="s">
        <v>1436</v>
      </c>
      <c r="C37" s="49" t="s">
        <v>1437</v>
      </c>
      <c r="D37" s="49" t="s">
        <v>1434</v>
      </c>
      <c r="E37" s="49" t="s">
        <v>1871</v>
      </c>
      <c r="F37" s="49" t="s">
        <v>1548</v>
      </c>
      <c r="H37" s="48" t="s">
        <v>1438</v>
      </c>
      <c r="J37" s="48" t="s">
        <v>1442</v>
      </c>
    </row>
    <row r="38" spans="2:10" s="48" customFormat="1" ht="15" x14ac:dyDescent="0.4">
      <c r="B38" s="26" t="s">
        <v>1436</v>
      </c>
      <c r="C38" s="49" t="s">
        <v>1437</v>
      </c>
      <c r="D38" s="49" t="s">
        <v>1434</v>
      </c>
      <c r="E38" s="49" t="s">
        <v>1900</v>
      </c>
      <c r="F38" s="49" t="s">
        <v>1548</v>
      </c>
      <c r="H38" s="48" t="s">
        <v>1804</v>
      </c>
      <c r="J38" s="48" t="s">
        <v>1442</v>
      </c>
    </row>
    <row r="39" spans="2:10" s="48" customFormat="1" ht="15" x14ac:dyDescent="0.4">
      <c r="B39" s="26" t="s">
        <v>1436</v>
      </c>
      <c r="C39" s="49" t="s">
        <v>1437</v>
      </c>
      <c r="D39" s="49" t="s">
        <v>1434</v>
      </c>
      <c r="E39" s="49" t="s">
        <v>1902</v>
      </c>
      <c r="F39" s="49" t="s">
        <v>1548</v>
      </c>
      <c r="H39" s="48" t="s">
        <v>1804</v>
      </c>
      <c r="J39" s="48" t="s">
        <v>1442</v>
      </c>
    </row>
    <row r="40" spans="2:10" s="48" customFormat="1" ht="15" x14ac:dyDescent="0.4">
      <c r="B40" s="26" t="s">
        <v>1439</v>
      </c>
      <c r="C40" s="49" t="s">
        <v>1421</v>
      </c>
      <c r="D40" s="49" t="s">
        <v>1440</v>
      </c>
      <c r="E40" s="49" t="s">
        <v>1936</v>
      </c>
      <c r="F40" s="49" t="s">
        <v>1548</v>
      </c>
      <c r="H40" s="48" t="s">
        <v>1759</v>
      </c>
      <c r="J40" s="48" t="s">
        <v>1442</v>
      </c>
    </row>
    <row r="41" spans="2:10" s="48" customFormat="1" ht="15" x14ac:dyDescent="0.4">
      <c r="B41" s="28"/>
      <c r="C41" s="49" t="s">
        <v>1422</v>
      </c>
      <c r="D41" s="49"/>
      <c r="E41" s="49" t="s">
        <v>1935</v>
      </c>
      <c r="F41" s="267" t="s">
        <v>1548</v>
      </c>
      <c r="H41" s="48" t="s">
        <v>1861</v>
      </c>
      <c r="J41" s="48" t="s">
        <v>1442</v>
      </c>
    </row>
    <row r="42" spans="2:10" s="48" customFormat="1" ht="15" x14ac:dyDescent="0.4">
      <c r="B42" s="36"/>
      <c r="C42" s="49" t="s">
        <v>1423</v>
      </c>
      <c r="D42" s="49"/>
      <c r="E42" s="49" t="s">
        <v>1926</v>
      </c>
      <c r="F42" s="49" t="s">
        <v>1548</v>
      </c>
      <c r="H42" s="48" t="s">
        <v>1861</v>
      </c>
      <c r="J42" s="48" t="s">
        <v>1442</v>
      </c>
    </row>
    <row r="43" spans="2:10" s="48" customFormat="1" ht="15" x14ac:dyDescent="0.4">
      <c r="B43" s="26"/>
      <c r="C43" s="49" t="s">
        <v>1424</v>
      </c>
      <c r="D43" s="49"/>
      <c r="E43" s="49" t="s">
        <v>1926</v>
      </c>
      <c r="F43" s="49" t="s">
        <v>1548</v>
      </c>
      <c r="H43" s="48" t="s">
        <v>1861</v>
      </c>
      <c r="J43" s="48" t="s">
        <v>1442</v>
      </c>
    </row>
    <row r="44" spans="2:10" ht="15" x14ac:dyDescent="0.4">
      <c r="C44" s="49" t="s">
        <v>1425</v>
      </c>
      <c r="D44" s="49"/>
      <c r="E44" s="49" t="s">
        <v>1926</v>
      </c>
      <c r="F44" s="49" t="s">
        <v>1548</v>
      </c>
      <c r="H44" s="48" t="s">
        <v>1861</v>
      </c>
      <c r="J44" s="48" t="s">
        <v>1442</v>
      </c>
    </row>
    <row r="45" spans="2:10" ht="15" x14ac:dyDescent="0.4">
      <c r="C45" s="49" t="s">
        <v>1426</v>
      </c>
      <c r="D45" s="49"/>
      <c r="E45" s="49"/>
      <c r="F45" s="49" t="s">
        <v>1548</v>
      </c>
      <c r="H45" s="48" t="s">
        <v>1861</v>
      </c>
      <c r="J45" s="48" t="s">
        <v>1442</v>
      </c>
    </row>
    <row r="46" spans="2:10" ht="15" x14ac:dyDescent="0.4">
      <c r="C46" s="49" t="s">
        <v>1426</v>
      </c>
      <c r="D46" s="49"/>
      <c r="E46" s="49"/>
      <c r="F46" s="49" t="s">
        <v>1548</v>
      </c>
      <c r="H46" s="48" t="s">
        <v>1861</v>
      </c>
      <c r="J46" s="48" t="s">
        <v>1442</v>
      </c>
    </row>
    <row r="47" spans="2:10" s="48" customFormat="1" ht="15" x14ac:dyDescent="0.4">
      <c r="B47" s="26"/>
      <c r="C47" s="49" t="s">
        <v>1426</v>
      </c>
      <c r="D47" s="49"/>
      <c r="E47" s="49"/>
      <c r="F47" s="49" t="s">
        <v>1548</v>
      </c>
      <c r="H47" s="48" t="s">
        <v>1861</v>
      </c>
      <c r="J47" s="48" t="s">
        <v>1442</v>
      </c>
    </row>
    <row r="48" spans="2:10" s="48" customFormat="1" ht="15" x14ac:dyDescent="0.4">
      <c r="B48" s="26"/>
      <c r="C48" s="49" t="s">
        <v>1426</v>
      </c>
      <c r="D48" s="49"/>
      <c r="E48" s="49"/>
      <c r="F48" s="49" t="s">
        <v>1548</v>
      </c>
      <c r="H48" s="48" t="s">
        <v>1861</v>
      </c>
      <c r="J48" s="48" t="s">
        <v>1442</v>
      </c>
    </row>
    <row r="49" spans="2:10" s="48" customFormat="1" ht="15" x14ac:dyDescent="0.4">
      <c r="B49" s="26"/>
      <c r="C49" s="49" t="s">
        <v>1426</v>
      </c>
      <c r="D49" s="49"/>
      <c r="E49" s="49"/>
      <c r="F49" s="49" t="s">
        <v>1548</v>
      </c>
      <c r="H49" s="48" t="s">
        <v>1861</v>
      </c>
      <c r="J49" s="48" t="s">
        <v>1442</v>
      </c>
    </row>
    <row r="50" spans="2:10" ht="15" x14ac:dyDescent="0.4">
      <c r="C50" s="49" t="s">
        <v>1426</v>
      </c>
      <c r="D50" s="49"/>
      <c r="E50" s="49"/>
      <c r="F50" s="49" t="s">
        <v>1548</v>
      </c>
      <c r="H50" s="48" t="s">
        <v>1861</v>
      </c>
      <c r="J50" s="48" t="s">
        <v>1442</v>
      </c>
    </row>
    <row r="51" spans="2:10" s="48" customFormat="1" ht="15" x14ac:dyDescent="0.4">
      <c r="B51" s="26"/>
      <c r="C51" s="49" t="s">
        <v>1426</v>
      </c>
      <c r="D51" s="49"/>
      <c r="E51" s="49"/>
      <c r="F51" s="49" t="s">
        <v>1548</v>
      </c>
      <c r="H51" s="48" t="s">
        <v>1861</v>
      </c>
      <c r="J51" s="48" t="s">
        <v>1442</v>
      </c>
    </row>
    <row r="52" spans="2:10" ht="15" x14ac:dyDescent="0.4">
      <c r="B52" s="48" t="s">
        <v>1778</v>
      </c>
      <c r="C52" s="49"/>
      <c r="D52" s="49"/>
      <c r="E52" s="49"/>
      <c r="F52" s="49"/>
      <c r="H52" s="48" t="s">
        <v>1861</v>
      </c>
      <c r="J52" s="48" t="s">
        <v>1442</v>
      </c>
    </row>
    <row r="53" spans="2:10" s="48" customFormat="1" ht="15.5" thickBot="1" x14ac:dyDescent="0.4">
      <c r="B53" s="119"/>
      <c r="C53" s="88"/>
      <c r="D53" s="89"/>
      <c r="E53" s="88"/>
      <c r="F53" s="100"/>
      <c r="G53" s="100"/>
      <c r="H53" s="100"/>
      <c r="I53" s="100"/>
      <c r="J53" s="100"/>
    </row>
    <row r="54" spans="2:10" ht="15" x14ac:dyDescent="0.35">
      <c r="B54" s="36"/>
      <c r="C54" s="36"/>
      <c r="D54" s="36"/>
      <c r="E54" s="36"/>
      <c r="F54" s="28"/>
      <c r="G54" s="28"/>
      <c r="H54" s="28"/>
      <c r="I54" s="28"/>
      <c r="J54" s="28"/>
    </row>
    <row r="55" spans="2:10" s="48" customFormat="1" ht="15.5" thickBot="1" x14ac:dyDescent="0.4">
      <c r="B55" s="291" t="s">
        <v>1688</v>
      </c>
      <c r="C55" s="292"/>
      <c r="D55" s="292"/>
      <c r="E55" s="292"/>
      <c r="F55" s="292"/>
      <c r="G55" s="292"/>
      <c r="H55" s="292"/>
      <c r="I55" s="292"/>
      <c r="J55" s="292"/>
    </row>
    <row r="56" spans="2:10" s="48" customFormat="1" ht="15" x14ac:dyDescent="0.35">
      <c r="B56" s="293" t="s">
        <v>1687</v>
      </c>
      <c r="C56" s="294"/>
      <c r="D56" s="294"/>
      <c r="E56" s="294"/>
      <c r="F56" s="294"/>
      <c r="G56" s="294"/>
      <c r="H56" s="294"/>
      <c r="I56" s="294"/>
      <c r="J56" s="294"/>
    </row>
    <row r="57" spans="2:10" ht="15.5" thickBot="1" x14ac:dyDescent="0.4">
      <c r="B57" s="36"/>
      <c r="C57" s="36"/>
      <c r="D57" s="36"/>
      <c r="E57" s="36"/>
      <c r="F57" s="28"/>
      <c r="G57" s="28"/>
      <c r="H57" s="28"/>
      <c r="I57" s="28"/>
      <c r="J57" s="28"/>
    </row>
    <row r="58" spans="2:10" ht="15" x14ac:dyDescent="0.35">
      <c r="B58" s="295" t="s">
        <v>1476</v>
      </c>
      <c r="C58" s="295"/>
      <c r="D58" s="295"/>
      <c r="E58" s="295"/>
      <c r="F58" s="295"/>
      <c r="G58" s="295"/>
      <c r="H58" s="295"/>
      <c r="I58" s="263"/>
      <c r="J58" s="263"/>
    </row>
    <row r="59" spans="2:10" ht="16.5" customHeight="1" x14ac:dyDescent="0.35">
      <c r="B59" s="271" t="s">
        <v>1560</v>
      </c>
      <c r="C59" s="271"/>
      <c r="D59" s="271"/>
      <c r="E59" s="271"/>
      <c r="F59" s="271"/>
      <c r="G59" s="271"/>
      <c r="H59" s="271"/>
      <c r="I59" s="264"/>
      <c r="J59" s="264"/>
    </row>
    <row r="60" spans="2:10" ht="15" x14ac:dyDescent="0.35">
      <c r="B60" s="289" t="s">
        <v>1561</v>
      </c>
      <c r="C60" s="289"/>
      <c r="D60" s="289"/>
      <c r="E60" s="289"/>
      <c r="F60" s="289"/>
      <c r="G60" s="289"/>
      <c r="H60" s="289"/>
      <c r="I60" s="46"/>
      <c r="J60" s="46"/>
    </row>
    <row r="61" spans="2:10" ht="15" x14ac:dyDescent="0.35">
      <c r="B61" s="297"/>
      <c r="C61" s="297"/>
      <c r="D61" s="297"/>
      <c r="E61" s="297"/>
      <c r="F61" s="297"/>
      <c r="G61" s="297"/>
      <c r="H61" s="297"/>
      <c r="I61" s="297"/>
      <c r="J61" s="297"/>
    </row>
    <row r="62" spans="2:10" ht="15" x14ac:dyDescent="0.35"/>
    <row r="63" spans="2:10" ht="15" x14ac:dyDescent="0.35"/>
    <row r="64" spans="2:10" ht="15" x14ac:dyDescent="0.35"/>
    <row r="65" spans="2:5" ht="15" x14ac:dyDescent="0.35"/>
    <row r="66" spans="2:5" s="48" customFormat="1" ht="15" x14ac:dyDescent="0.35">
      <c r="B66" s="26"/>
      <c r="C66" s="26"/>
      <c r="D66" s="26"/>
      <c r="E66" s="26"/>
    </row>
    <row r="67" spans="2:5" ht="15" x14ac:dyDescent="0.35"/>
    <row r="68" spans="2:5" ht="15" x14ac:dyDescent="0.35"/>
    <row r="69" spans="2:5" ht="15" x14ac:dyDescent="0.35"/>
    <row r="70" spans="2:5" ht="15" x14ac:dyDescent="0.35"/>
    <row r="71" spans="2:5" ht="15" x14ac:dyDescent="0.35"/>
    <row r="72" spans="2:5" ht="15" x14ac:dyDescent="0.35"/>
    <row r="73" spans="2:5" ht="15" x14ac:dyDescent="0.35"/>
    <row r="74" spans="2:5" ht="15" customHeight="1" x14ac:dyDescent="0.35"/>
    <row r="75" spans="2:5" ht="15" customHeight="1" x14ac:dyDescent="0.35"/>
    <row r="76" spans="2:5" ht="15" x14ac:dyDescent="0.35"/>
    <row r="77" spans="2:5" ht="15" x14ac:dyDescent="0.35"/>
    <row r="78" spans="2:5" ht="18.75" customHeight="1" x14ac:dyDescent="0.35"/>
    <row r="79" spans="2:5" ht="15" x14ac:dyDescent="0.35"/>
    <row r="80" spans="2:5" ht="15" x14ac:dyDescent="0.35"/>
    <row r="81" ht="15" x14ac:dyDescent="0.35"/>
    <row r="82" ht="15" x14ac:dyDescent="0.35"/>
    <row r="83" ht="15" x14ac:dyDescent="0.35"/>
    <row r="84" ht="15" x14ac:dyDescent="0.35"/>
    <row r="85" ht="15" x14ac:dyDescent="0.35"/>
    <row r="86" ht="15" x14ac:dyDescent="0.35"/>
    <row r="87" ht="15" x14ac:dyDescent="0.35"/>
    <row r="88" ht="15" x14ac:dyDescent="0.35"/>
    <row r="89" ht="15" x14ac:dyDescent="0.35"/>
    <row r="90" ht="15" x14ac:dyDescent="0.35"/>
    <row r="91" ht="15" x14ac:dyDescent="0.35"/>
    <row r="92" ht="15" x14ac:dyDescent="0.35"/>
    <row r="93" ht="15" x14ac:dyDescent="0.35"/>
    <row r="94" ht="15" x14ac:dyDescent="0.35"/>
    <row r="95" ht="15" x14ac:dyDescent="0.35"/>
    <row r="96" ht="15" x14ac:dyDescent="0.35"/>
    <row r="97" ht="15" x14ac:dyDescent="0.35"/>
    <row r="98" ht="15" x14ac:dyDescent="0.35"/>
    <row r="99" ht="15" x14ac:dyDescent="0.35"/>
  </sheetData>
  <mergeCells count="20">
    <mergeCell ref="B59:H59"/>
    <mergeCell ref="B60:H60"/>
    <mergeCell ref="B61:J61"/>
    <mergeCell ref="B7:J7"/>
    <mergeCell ref="B8:J8"/>
    <mergeCell ref="B10:J10"/>
    <mergeCell ref="B11:J11"/>
    <mergeCell ref="B12:J12"/>
    <mergeCell ref="B34:J34"/>
    <mergeCell ref="B55:J55"/>
    <mergeCell ref="B56:J56"/>
    <mergeCell ref="B13:J13"/>
    <mergeCell ref="B22:J22"/>
    <mergeCell ref="B23:D23"/>
    <mergeCell ref="B58:H58"/>
    <mergeCell ref="B2:J2"/>
    <mergeCell ref="B3:J3"/>
    <mergeCell ref="B4:J4"/>
    <mergeCell ref="B5:J5"/>
    <mergeCell ref="B6:J6"/>
  </mergeCells>
  <dataValidations count="29">
    <dataValidation type="list" allowBlank="1" showInputMessage="1" showErrorMessage="1" promptTitle="Выберите Сектор" prompt="Выберите соответствующий сектор компании из списка" sqref="E27:E32" xr:uid="{868FFED3-1B0C-4918-8778-E1FA1953F99F}">
      <formula1>Sector_list</formula1>
    </dataValidation>
    <dataValidation allowBlank="1" showInputMessage="1" showErrorMessage="1" promptTitle="Название компании" prompt="Введите здесь название компании._x000a__x000a_Воздержитесь от использования сокращений и введите полное название." sqref="B27:B32" xr:uid="{C350F0E4-4E62-4F30-B87E-F27D6B9371A9}"/>
    <dataValidation allowBlank="1" showInputMessage="1" showErrorMessage="1" promptTitle="Идентификационный №" prompt="Введите уникальный идентификационный номер, такой как идентификационный номер налогоплательщика, организационный номер или аналогичный" sqref="D27:D32" xr:uid="{4120235B-D2FD-4BFD-ABFB-C2C2C7807A6F}"/>
    <dataValidation allowBlank="1" showInputMessage="1" showErrorMessage="1" promptTitle="Введите сырьевые товары" prompt="Вставьте здесь соответствующие сырьевые товары компании, разделенные запятыми." sqref="F27:F31" xr:uid="{6A44821C-9A13-4D03-9DBE-3FE545535EDF}"/>
    <dataValidation allowBlank="1" showInputMessage="1" showErrorMessage="1" promptTitle="Название проекта" prompt="Введите здесь название проекта._x000a__x000a_Воздержитесь от использования сокращений и введите полное название." sqref="B36:B52" xr:uid="{F99FE9B0-5192-4241-983B-FDB53885E318}"/>
    <dataValidation allowBlank="1" showInputMessage="1" showErrorMessage="1" promptTitle="Название идентификатора" prompt="Введите название идентификатора, например, «Идентификационный номер налогоплательщика» или аналогичное." sqref="B24" xr:uid="{412124B2-A34B-47AD-A7F2-2DA2FD26EE6D}"/>
    <dataValidation allowBlank="1" showInputMessage="1" showErrorMessage="1" promptTitle="Название реестра" prompt="Введите название реестра или органа" sqref="C24" xr:uid="{2DCD63E0-4119-4A73-AC8A-488AF5C36CD2}"/>
    <dataValidation allowBlank="1" showInputMessage="1" showErrorMessage="1" promptTitle="URL-адрес реестра" prompt="Вставьте прямой URL-адрес на реестр или орган" sqref="D24" xr:uid="{A7D4AC68-A245-49BE-B706-C7C76BB5669E}"/>
    <dataValidation allowBlank="1" showInputMessage="1" showErrorMessage="1" promptTitle="Аффилированные компании" prompt="Вставьте здесь соответствующие компании, аффилированные с проектом, разделенные запятыми." sqref="D36:D52" xr:uid="{E12F2734-F1F8-415D-942B-52F213FABA12}"/>
    <dataValidation allowBlank="1" showInputMessage="1" showErrorMessage="1" promptTitle="Номер документа" prompt="Введите номер правового соглашения: контракта, лицензии, договора аренды, концессии..." sqref="C36:C52" xr:uid="{FF6DDDEB-45F7-4DC8-8F55-BED4849AE1BE}"/>
    <dataValidation type="textLength" allowBlank="1" showInputMessage="1" showErrorMessage="1" errorTitle="Please do not edit these cells" error="Please do not edit these cells" sqref="B24" xr:uid="{81EFF6B9-0948-4ED1-9FAA-6EA0DE53E4C0}">
      <formula1>10000</formula1>
      <formula2>50000</formula2>
    </dataValidation>
    <dataValidation errorStyle="warning" allowBlank="1" showInputMessage="1" showErrorMessage="1" errorTitle="URL-адрес " error="Введите ссылку в этих ячейках" sqref="G27:H32" xr:uid="{900097FA-9B5D-417A-9DC5-30D28C0778EB}"/>
    <dataValidation type="list" allowBlank="1" showInputMessage="1" showErrorMessage="1" sqref="F36:F52" xr:uid="{49FD5F6B-C034-4C11-BDF9-18680C0BE353}">
      <formula1>Project_phases_list</formula1>
    </dataValidation>
    <dataValidation type="list" allowBlank="1" showInputMessage="1" showErrorMessage="1" promptTitle="Введите сырьевой товар" prompt="Вставьте здесь соответствующие сырьевые товары проекта, по одному сырьевому товар в каждой строке. Если один проект производит более одного сырьевого товара, используйте несколько строк." sqref="E36:E52" xr:uid="{5D281347-915C-4D0E-B76F-154D7B7C68B3}">
      <formula1>Commodity_names</formula1>
    </dataValidation>
    <dataValidation allowBlank="1" showInputMessage="1" showErrorMessage="1" promptTitle="Идентификатор" prompt="Введите идентификационный номер отчитывающегося государственного субъекта, если это применимо." sqref="D15:D20" xr:uid="{8310B678-8255-46C8-AF1B-93E3C1B16E87}"/>
    <dataValidation type="list" allowBlank="1" showInputMessage="1" showErrorMessage="1" promptTitle="Тип государственного органа" prompt="Выберите тип государственного органа из раскрывающегося списка._x000a_Воздержитесь от использования настраиваемых типов, если это возможно." sqref="C15:C20" xr:uid="{6D7DD8FD-6ED6-4A3A-A7DE-59B056350A18}">
      <formula1>Agency_type</formula1>
    </dataValidation>
    <dataValidation allowBlank="1" showInputMessage="1" showErrorMessage="1" promptTitle="Получающий государственный орган" sqref="B15:B20" xr:uid="{125DD936-3706-43C4-A261-DA623EB281A6}"/>
    <dataValidation type="textLength" allowBlank="1" showInputMessage="1" showErrorMessage="1" sqref="B61:J61 B57:J57 E24:K25 A25:D25 A24 A27:A34 B33:K34 A35:K35 A36:A61 K36:K61 B12:J12 J27:K32 F15:J20 A1:A14 B1:J1 B9:J9 K1:K20 B53:J54 A21:B23 E21:L23 C21:D22 A26:K26" xr:uid="{4B9AA2B5-1E60-430C-BA7F-02CA306120F1}">
      <formula1>9999999</formula1>
      <formula2>99999999</formula2>
    </dataValidation>
    <dataValidation type="textLength" allowBlank="1" showInputMessage="1" showErrorMessage="1" errorTitle="Не изменять - на основе Части 4" error="Эти ячейки будут заполняться автоматически" promptTitle="Не изменять - на основе Части 4" prompt=" " sqref="E15:E20" xr:uid="{E7078589-660C-4DA2-9592-E8A92A55EA9A}">
      <formula1>999999</formula1>
      <formula2>9999999</formula2>
    </dataValidation>
    <dataValidation type="whole" allowBlank="1" showInputMessage="1" showErrorMessage="1" errorTitle="Не изменять - на основе части 5" error="Эти ячейки будут заполняться автоматически" promptTitle="Не изменять - на основе части 5" prompt=" " sqref="I27:I32" xr:uid="{56FC6F82-9F1C-496E-9C14-F149EB40B8A6}">
      <formula1>1</formula1>
      <formula2>2</formula2>
    </dataValidation>
    <dataValidation type="decimal" allowBlank="1" showInputMessage="1" showErrorMessage="1" errorTitle="Введите только числа" error="В эти ячейки следует вводить только числа" promptTitle="Объем добычи" prompt="Введите здесь объем добычи в рамках проекта." sqref="G36:G52" xr:uid="{43FE69DE-8E41-4A8E-A395-A2B85FFFBBC2}">
      <formula1>0</formula1>
      <formula2>1000000000000000</formula2>
    </dataValidation>
    <dataValidation type="decimal" allowBlank="1" showInputMessage="1" showErrorMessage="1" errorTitle="Введите только числа" error="В эти ячейки следует вводить только числа" promptTitle="Стоимость добытой продукции" prompt="Введите здесь стоимость добытой продукции в рамках проекта." sqref="I36:I52" xr:uid="{83119F12-BEE5-4AB0-AD82-3D216DB6144F}">
      <formula1>0</formula1>
      <formula2>1000000000000000</formula2>
    </dataValidation>
    <dataValidation type="textLength" allowBlank="1" showInputMessage="1" showErrorMessage="1" errorTitle="Не изменяйте эти ячейки" error="Не изменяйте эти ячейки" sqref="I58:J60" xr:uid="{BAF144F0-3731-4BBB-961A-1F8765C0F270}">
      <formula1>9999999</formula1>
      <formula2>99999999</formula2>
    </dataValidation>
    <dataValidation type="whole" allowBlank="1" showInputMessage="1" showErrorMessage="1" errorTitle="Не изменяйте эти ячейки" error="Не изменяйте эти ячейки" sqref="B55:J56 B13:J14 B10:J11 B2:J8" xr:uid="{6F59FA1F-67EA-4934-8FA2-9AC974609EDA}">
      <formula1>10000</formula1>
      <formula2>50000</formula2>
    </dataValidation>
    <dataValidation type="whole" allowBlank="1" showInputMessage="1" showErrorMessage="1" errorTitle="Не изменяйте эти ячейки" error="Не изменяйте эти ячейки" sqref="B58:H60" xr:uid="{F5B3A0DD-8884-42A2-96EE-EC37CA8987CD}">
      <formula1>4</formula1>
      <formula2>5</formula2>
    </dataValidation>
    <dataValidation type="textLength" allowBlank="1" showInputMessage="1" showErrorMessage="1" errorTitle="Не изменяйте эти ячейки" error="Please do not edit these cells" sqref="C23:D23" xr:uid="{CA2B4E06-DB21-4FB4-9ECE-D292FFB7EB03}">
      <formula1>10000</formula1>
      <formula2>50000</formula2>
    </dataValidation>
    <dataValidation type="textLength" allowBlank="1" showInputMessage="1" showErrorMessage="1" error="Не изменяйте эти ячейки" sqref="C23:D23" xr:uid="{8BBDCCF1-C17A-4C42-AB46-AA5A554352AC}">
      <formula1>9999999</formula1>
      <formula2>99999999</formula2>
    </dataValidation>
    <dataValidation type="list" allowBlank="1" showInputMessage="1" showErrorMessage="1" errorTitle="Недопустимая единица измерения" error="Выберите между баррелями, ст.м3, тоннами, унциями или каратами_x000a__x000a_Если информ. содержит другие ед. измерения, конвертируйте числовые значения в стандартные ед. измерения и укажите первоначальную информацию в комментариях." promptTitle="Укажите единицу измерения" prompt="Выберите между баррелями, ст.м3, тоннами, унциями (oz) или каратами из раскрывающегося меню" sqref="H36:H52" xr:uid="{50A5B1A1-63B4-4C2C-9A90-8952DE8744C1}">
      <formula1>"&lt;Выберите единицу измерения&gt;,Ст.м3,Ст.м3 н.э. o.e.,баррелями,Тонн,унциями (oz),carats,Scf"</formula1>
    </dataValidation>
    <dataValidation type="list" allowBlank="1" showInputMessage="1" showErrorMessage="1" sqref="C27:C32" xr:uid="{7BE124CC-8192-4FBB-8C81-B76FA8F6FE27}">
      <formula1>"&lt; Тип компании &gt;,Государственные предприятия и государственные корпорации,Частная компания"</formula1>
    </dataValidation>
  </dataValidations>
  <hyperlinks>
    <hyperlink ref="B8" r:id="rId1" xr:uid="{8099F627-3AF6-4700-A0BB-73A64EECCD9D}"/>
    <hyperlink ref="B55:F55" r:id="rId2" display="For the latest version of Summary data templates, see  https://eiti.org/summary-data-template" xr:uid="{B954EF00-0A30-40A7-80D9-8BB6046F34BC}"/>
    <hyperlink ref="B55:H55" r:id="rId3" display="Последняя редакция Шаблонов сводных данных доступна по этой ссылке: https://eiti.org/ru/document/eiti-summary-data-template" xr:uid="{0B4E97AD-2D7C-4578-9D24-A63A54345880}"/>
    <hyperlink ref="B56:F56" r:id="rId4" display="Give us your feedback or report a conflict in the data! Write to us at  data@eiti.org" xr:uid="{71000142-71F6-4D4E-ADB1-0010A72C9190}"/>
  </hyperlinks>
  <pageMargins left="0.25" right="0.25" top="0.75" bottom="0.75" header="0.3" footer="0.3"/>
  <pageSetup paperSize="8" fitToHeight="0" orientation="landscape" horizontalDpi="2400" verticalDpi="2400" r:id="rId5"/>
  <tableParts count="3">
    <tablePart r:id="rId6"/>
    <tablePart r:id="rId7"/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Недопустимая запись" promptTitle="Валюта" prompt="Введите валюту в соответствии с 3-буквенным кодом валюты согласно стандарту ISO." xr:uid="{6854ADEB-BBB5-4A60-BD4B-636A75D9550B}">
          <x14:formula1>
            <xm:f>Lists!$I$11:$I$168</xm:f>
          </x14:formula1>
          <xm:sqref>J36:J52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U83"/>
  <sheetViews>
    <sheetView showGridLines="0" topLeftCell="F16" zoomScale="85" zoomScaleNormal="85" workbookViewId="0">
      <selection activeCell="I52" sqref="I52"/>
    </sheetView>
  </sheetViews>
  <sheetFormatPr defaultColWidth="8.7265625" defaultRowHeight="15" x14ac:dyDescent="0.4"/>
  <cols>
    <col min="1" max="1" width="2.7265625" style="49" customWidth="1"/>
    <col min="2" max="5" width="0" style="49" hidden="1" customWidth="1"/>
    <col min="6" max="6" width="59.54296875" style="49" customWidth="1"/>
    <col min="7" max="7" width="16.7265625" style="49" customWidth="1"/>
    <col min="8" max="8" width="29.7265625" style="49" customWidth="1"/>
    <col min="9" max="9" width="33.54296875" style="49" customWidth="1"/>
    <col min="10" max="10" width="27.54296875" style="49" customWidth="1"/>
    <col min="11" max="11" width="20.08984375" style="49" customWidth="1"/>
    <col min="12" max="12" width="2.7265625" style="49" customWidth="1"/>
    <col min="13" max="13" width="19.54296875" style="49" bestFit="1" customWidth="1"/>
    <col min="14" max="14" width="87.90625" style="49" customWidth="1"/>
    <col min="15" max="15" width="4" style="49" customWidth="1"/>
    <col min="16" max="16384" width="8.7265625" style="49"/>
  </cols>
  <sheetData>
    <row r="1" spans="6:14" s="26" customFormat="1" ht="15.75" hidden="1" customHeight="1" x14ac:dyDescent="0.35"/>
    <row r="2" spans="6:14" s="26" customFormat="1" hidden="1" x14ac:dyDescent="0.35">
      <c r="F2" s="28"/>
      <c r="H2" s="28"/>
      <c r="J2" s="28"/>
    </row>
    <row r="3" spans="6:14" s="26" customFormat="1" hidden="1" x14ac:dyDescent="0.35">
      <c r="F3" s="28"/>
      <c r="H3" s="28"/>
      <c r="J3" s="28"/>
      <c r="N3" s="29" t="s">
        <v>0</v>
      </c>
    </row>
    <row r="4" spans="6:14" s="26" customFormat="1" hidden="1" x14ac:dyDescent="0.35">
      <c r="F4" s="28"/>
      <c r="H4" s="28"/>
      <c r="J4" s="28"/>
      <c r="N4" s="29" t="str">
        <f>Введение!G4</f>
        <v>YYYY-MM-DD</v>
      </c>
    </row>
    <row r="5" spans="6:14" s="26" customFormat="1" hidden="1" x14ac:dyDescent="0.35"/>
    <row r="6" spans="6:14" s="26" customFormat="1" hidden="1" x14ac:dyDescent="0.35"/>
    <row r="7" spans="6:14" s="26" customFormat="1" x14ac:dyDescent="0.35"/>
    <row r="8" spans="6:14" s="26" customFormat="1" x14ac:dyDescent="0.35">
      <c r="F8" s="285" t="s">
        <v>1805</v>
      </c>
      <c r="G8" s="285"/>
      <c r="H8" s="285"/>
      <c r="I8" s="285"/>
      <c r="J8" s="285"/>
      <c r="K8" s="285"/>
      <c r="L8" s="285"/>
      <c r="M8" s="285"/>
      <c r="N8" s="285"/>
    </row>
    <row r="9" spans="6:14" s="26" customFormat="1" ht="22.5" x14ac:dyDescent="0.35">
      <c r="F9" s="310" t="s">
        <v>1480</v>
      </c>
      <c r="G9" s="310"/>
      <c r="H9" s="310"/>
      <c r="I9" s="310"/>
      <c r="J9" s="310"/>
      <c r="K9" s="310"/>
      <c r="L9" s="310"/>
      <c r="M9" s="310"/>
      <c r="N9" s="310"/>
    </row>
    <row r="10" spans="6:14" s="26" customFormat="1" ht="15" customHeight="1" x14ac:dyDescent="0.35">
      <c r="F10" s="311" t="s">
        <v>1806</v>
      </c>
      <c r="G10" s="311"/>
      <c r="H10" s="311"/>
      <c r="I10" s="311"/>
      <c r="J10" s="311"/>
      <c r="K10" s="311"/>
      <c r="L10" s="311"/>
      <c r="M10" s="311"/>
      <c r="N10" s="311"/>
    </row>
    <row r="11" spans="6:14" s="26" customFormat="1" ht="15" customHeight="1" x14ac:dyDescent="0.35">
      <c r="F11" s="312" t="s">
        <v>1807</v>
      </c>
      <c r="G11" s="312"/>
      <c r="H11" s="312"/>
      <c r="I11" s="312"/>
      <c r="J11" s="312"/>
      <c r="K11" s="312"/>
      <c r="L11" s="312"/>
      <c r="M11" s="312"/>
      <c r="N11" s="312"/>
    </row>
    <row r="12" spans="6:14" s="26" customFormat="1" ht="15" customHeight="1" x14ac:dyDescent="0.35">
      <c r="F12" s="312" t="s">
        <v>1808</v>
      </c>
      <c r="G12" s="312"/>
      <c r="H12" s="312"/>
      <c r="I12" s="312"/>
      <c r="J12" s="312"/>
      <c r="K12" s="312"/>
      <c r="L12" s="312"/>
      <c r="M12" s="312"/>
      <c r="N12" s="312"/>
    </row>
    <row r="13" spans="6:14" s="26" customFormat="1" ht="15" customHeight="1" x14ac:dyDescent="0.35">
      <c r="F13" s="305" t="s">
        <v>1809</v>
      </c>
      <c r="G13" s="305"/>
      <c r="H13" s="305"/>
      <c r="I13" s="305"/>
      <c r="J13" s="305"/>
      <c r="K13" s="305"/>
      <c r="L13" s="305"/>
      <c r="M13" s="305"/>
      <c r="N13" s="305"/>
    </row>
    <row r="14" spans="6:14" s="26" customFormat="1" ht="15" customHeight="1" x14ac:dyDescent="0.35">
      <c r="F14" s="306" t="s">
        <v>1810</v>
      </c>
      <c r="G14" s="306"/>
      <c r="H14" s="306"/>
      <c r="I14" s="306"/>
      <c r="J14" s="306"/>
      <c r="K14" s="306"/>
      <c r="L14" s="306"/>
      <c r="M14" s="306"/>
      <c r="N14" s="306"/>
    </row>
    <row r="15" spans="6:14" s="26" customFormat="1" ht="15" customHeight="1" x14ac:dyDescent="0.35">
      <c r="F15" s="307" t="s">
        <v>1811</v>
      </c>
      <c r="G15" s="307"/>
      <c r="H15" s="307"/>
      <c r="I15" s="307"/>
      <c r="J15" s="307"/>
      <c r="K15" s="307"/>
      <c r="L15" s="307"/>
      <c r="M15" s="307"/>
      <c r="N15" s="307"/>
    </row>
    <row r="16" spans="6:14" s="26" customFormat="1" x14ac:dyDescent="0.4">
      <c r="F16" s="296" t="s">
        <v>1765</v>
      </c>
      <c r="G16" s="296"/>
      <c r="H16" s="296"/>
      <c r="I16" s="296"/>
      <c r="J16" s="296"/>
      <c r="K16" s="296"/>
      <c r="L16" s="296"/>
      <c r="M16" s="296"/>
      <c r="N16" s="296"/>
    </row>
    <row r="17" spans="2:21" s="26" customFormat="1" x14ac:dyDescent="0.35"/>
    <row r="18" spans="2:21" s="26" customFormat="1" ht="22.5" x14ac:dyDescent="0.35">
      <c r="F18" s="298" t="s">
        <v>1812</v>
      </c>
      <c r="G18" s="298"/>
      <c r="H18" s="298"/>
      <c r="I18" s="298"/>
      <c r="J18" s="298"/>
      <c r="K18" s="298"/>
      <c r="M18" s="308" t="s">
        <v>1832</v>
      </c>
      <c r="N18" s="308"/>
    </row>
    <row r="19" spans="2:21" s="26" customFormat="1" ht="15.65" customHeight="1" x14ac:dyDescent="0.35">
      <c r="M19" s="317" t="s">
        <v>1833</v>
      </c>
      <c r="N19" s="317"/>
    </row>
    <row r="20" spans="2:21" x14ac:dyDescent="0.4">
      <c r="F20" s="314" t="s">
        <v>1860</v>
      </c>
      <c r="G20" s="314"/>
      <c r="H20" s="314"/>
      <c r="I20" s="314"/>
      <c r="J20" s="314"/>
      <c r="K20" s="315"/>
      <c r="M20" s="26"/>
      <c r="N20" s="26"/>
    </row>
    <row r="21" spans="2:21" ht="22.5" customHeight="1" x14ac:dyDescent="0.4">
      <c r="B21" s="197" t="s">
        <v>1414</v>
      </c>
      <c r="C21" s="197" t="s">
        <v>1415</v>
      </c>
      <c r="D21" s="197" t="s">
        <v>1416</v>
      </c>
      <c r="E21" s="197" t="s">
        <v>1417</v>
      </c>
      <c r="F21" s="49" t="s">
        <v>1813</v>
      </c>
      <c r="G21" s="49" t="s">
        <v>1786</v>
      </c>
      <c r="H21" s="49" t="s">
        <v>1814</v>
      </c>
      <c r="I21" s="49" t="s">
        <v>1815</v>
      </c>
      <c r="J21" s="49" t="s">
        <v>1816</v>
      </c>
      <c r="K21" s="26" t="s">
        <v>1802</v>
      </c>
      <c r="M21" s="310" t="s">
        <v>1834</v>
      </c>
      <c r="N21" s="310"/>
    </row>
    <row r="22" spans="2:21" ht="15.75" customHeight="1" x14ac:dyDescent="0.4">
      <c r="B22" s="197" t="str">
        <f>IFERROR(VLOOKUP(Government_revenues_table[[#This Row],[Классификация на основе Системы GFS]],Table6_GFS_codes_classification[],COLUMNS($F:F)+3,FALSE),"Do not enter data")</f>
        <v>Налоги (11E)</v>
      </c>
      <c r="C22" s="197" t="str">
        <f>IFERROR(VLOOKUP(Government_revenues_table[[#This Row],[Классификация на основе Системы GFS]],Table6_GFS_codes_classification[],COLUMNS($F:G)+3,FALSE),"Do not enter data")</f>
        <v>Налоги на доходы, прибыль и прирост капитала (111E)</v>
      </c>
      <c r="D22" s="197" t="str">
        <f>IFERROR(VLOOKUP(Government_revenues_table[[#This Row],[Классификация на основе Системы GFS]],Table6_GFS_codes_classification[],COLUMNS($F:H)+3,FALSE),"Do not enter data")</f>
        <v>Обычные налоги на доходы, прибыль и прирост капитала (1112E1)</v>
      </c>
      <c r="E22" s="197" t="str">
        <f>IFERROR(VLOOKUP(Government_revenues_table[[#This Row],[Классификация на основе Системы GFS]],Table6_GFS_codes_classification[],COLUMNS($F:I)+3,FALSE),"Do not enter data")</f>
        <v>Обычные налоги на доходы, прибыль и прирост капитала (1112E1)</v>
      </c>
      <c r="F22" s="49" t="s">
        <v>1693</v>
      </c>
      <c r="G22" s="26" t="s">
        <v>1545</v>
      </c>
      <c r="H22" s="49" t="s">
        <v>1837</v>
      </c>
      <c r="I22" s="49" t="s">
        <v>1774</v>
      </c>
      <c r="J22" s="193">
        <v>15560000</v>
      </c>
      <c r="K22" s="49" t="s">
        <v>1176</v>
      </c>
      <c r="M22" s="319" t="s">
        <v>1835</v>
      </c>
      <c r="N22" s="319"/>
    </row>
    <row r="23" spans="2:21" ht="24" customHeight="1" x14ac:dyDescent="0.4">
      <c r="B23" s="197" t="str">
        <f>IFERROR(VLOOKUP(Government_revenues_table[[#This Row],[Классификация на основе Системы GFS]],Table6_GFS_codes_classification[],COLUMNS($F:F)+3,FALSE),"Do not enter data")</f>
        <v>Налоги (11E)</v>
      </c>
      <c r="C23" s="197" t="str">
        <f>IFERROR(VLOOKUP(Government_revenues_table[[#This Row],[Классификация на основе Системы GFS]],Table6_GFS_codes_classification[],COLUMNS($F:G)+3,FALSE),"Do not enter data")</f>
        <v>Налоги на товары и услуги (114E)</v>
      </c>
      <c r="D23" s="197" t="str">
        <f>IFERROR(VLOOKUP(Government_revenues_table[[#This Row],[Классификация на основе Системы GFS]],Table6_GFS_codes_classification[],COLUMNS($F:H)+3,FALSE),"Do not enter data")</f>
        <v>Общие налоги на товары и услуги (НДС, налог с продаж, налог с оборота) (1141E)</v>
      </c>
      <c r="E23" s="197" t="str">
        <f>IFERROR(VLOOKUP(Government_revenues_table[[#This Row],[Классификация на основе Системы GFS]],Table6_GFS_codes_classification[],COLUMNS($F:I)+3,FALSE),"Do not enter data")</f>
        <v>Общие налоги на товары и услуги (НДС, налог с продаж, налог с оборота) (1141E)</v>
      </c>
      <c r="F23" s="49" t="s">
        <v>1703</v>
      </c>
      <c r="G23" s="26" t="s">
        <v>1845</v>
      </c>
      <c r="H23" s="49" t="s">
        <v>1838</v>
      </c>
      <c r="I23" s="49" t="s">
        <v>1775</v>
      </c>
      <c r="J23" s="193">
        <v>0</v>
      </c>
      <c r="K23" s="49" t="s">
        <v>1176</v>
      </c>
      <c r="M23" s="319"/>
      <c r="N23" s="319"/>
    </row>
    <row r="24" spans="2:21" ht="21" customHeight="1" x14ac:dyDescent="0.4">
      <c r="B24" s="197" t="str">
        <f>IFERROR(VLOOKUP(Government_revenues_table[[#This Row],[Классификация на основе Системы GFS]],Table6_GFS_codes_classification[],COLUMNS($F:F)+3,FALSE),"Do not enter data")</f>
        <v>Прочие доходы (14E)</v>
      </c>
      <c r="C24" s="197" t="str">
        <f>IFERROR(VLOOKUP(Government_revenues_table[[#This Row],[Классификация на основе Системы GFS]],Table6_GFS_codes_classification[],COLUMNS($F:G)+3,FALSE),"Do not enter data")</f>
        <v>Доходы от имущества (141E)</v>
      </c>
      <c r="D24" s="197" t="str">
        <f>IFERROR(VLOOKUP(Government_revenues_table[[#This Row],[Классификация на основе Системы GFS]],Table6_GFS_codes_classification[],COLUMNS($F:H)+3,FALSE),"Do not enter data")</f>
        <v>Аренда (1415E)</v>
      </c>
      <c r="E24" s="197" t="str">
        <f>IFERROR(VLOOKUP(Government_revenues_table[[#This Row],[Классификация на основе Системы GFS]],Table6_GFS_codes_classification[],COLUMNS($F:I)+3,FALSE),"Do not enter data")</f>
        <v>Роялти (1415E1)</v>
      </c>
      <c r="F24" s="49" t="s">
        <v>1736</v>
      </c>
      <c r="G24" s="26" t="s">
        <v>1825</v>
      </c>
      <c r="H24" s="49" t="s">
        <v>1839</v>
      </c>
      <c r="I24" s="49" t="s">
        <v>1774</v>
      </c>
      <c r="J24" s="193">
        <v>0</v>
      </c>
      <c r="K24" s="49" t="s">
        <v>1176</v>
      </c>
      <c r="M24" s="319"/>
      <c r="N24" s="319"/>
    </row>
    <row r="25" spans="2:21" ht="20" customHeight="1" x14ac:dyDescent="0.4">
      <c r="B25" s="197" t="str">
        <f>IFERROR(VLOOKUP(Government_revenues_table[[#This Row],[Классификация на основе Системы GFS]],Table6_GFS_codes_classification[],COLUMNS($F:F)+3,FALSE),"Do not enter data")</f>
        <v>Налоги (11E)</v>
      </c>
      <c r="C25" s="197" t="str">
        <f>IFERROR(VLOOKUP(Government_revenues_table[[#This Row],[Классификация на основе Системы GFS]],Table6_GFS_codes_classification[],COLUMNS($F:G)+3,FALSE),"Do not enter data")</f>
        <v>Налоги на товары и услуги (114E)</v>
      </c>
      <c r="D25" s="197" t="str">
        <f>IFERROR(VLOOKUP(Government_revenues_table[[#This Row],[Классификация на основе Системы GFS]],Table6_GFS_codes_classification[],COLUMNS($F:H)+3,FALSE),"Do not enter data")</f>
        <v>Налоги на использование товаров/разрешение на использование товаров или выполнение работ (1145E)</v>
      </c>
      <c r="E25" s="197" t="str">
        <f>IFERROR(VLOOKUP(Government_revenues_table[[#This Row],[Классификация на основе Системы GFS]],Table6_GFS_codes_classification[],COLUMNS($F:I)+3,FALSE),"Do not enter data")</f>
        <v>Налоги на атмосферные выбросы и загрязнение окружающей среды (114522E)</v>
      </c>
      <c r="F25" s="49" t="s">
        <v>1711</v>
      </c>
      <c r="G25" s="26" t="s">
        <v>1825</v>
      </c>
      <c r="H25" s="49" t="s">
        <v>1840</v>
      </c>
      <c r="I25" s="49" t="s">
        <v>1774</v>
      </c>
      <c r="J25" s="193">
        <v>1234000</v>
      </c>
      <c r="K25" s="49" t="s">
        <v>1176</v>
      </c>
      <c r="M25" s="319"/>
      <c r="N25" s="319"/>
    </row>
    <row r="26" spans="2:21" ht="21" customHeight="1" x14ac:dyDescent="0.4">
      <c r="B26" s="197" t="str">
        <f>IFERROR(VLOOKUP(Government_revenues_table[[#This Row],[Классификация на основе Системы GFS]],Table6_GFS_codes_classification[],COLUMNS($F:F)+3,FALSE),"Do not enter data")</f>
        <v>Прочие доходы (14E)</v>
      </c>
      <c r="C26" s="197" t="str">
        <f>IFERROR(VLOOKUP(Government_revenues_table[[#This Row],[Классификация на основе Системы GFS]],Table6_GFS_codes_classification[],COLUMNS($F:G)+3,FALSE),"Do not enter data")</f>
        <v>Доходы от имущества (141E)</v>
      </c>
      <c r="D26" s="197" t="str">
        <f>IFERROR(VLOOKUP(Government_revenues_table[[#This Row],[Классификация на основе Системы GFS]],Table6_GFS_codes_classification[],COLUMNS($F:H)+3,FALSE),"Do not enter data")</f>
        <v>Аренда (1415E)</v>
      </c>
      <c r="E26" s="197" t="str">
        <f>IFERROR(VLOOKUP(Government_revenues_table[[#This Row],[Классификация на основе Системы GFS]],Table6_GFS_codes_classification[],COLUMNS($F:I)+3,FALSE),"Do not enter data")</f>
        <v>Роялти (1415E1)</v>
      </c>
      <c r="F26" s="49" t="s">
        <v>1736</v>
      </c>
      <c r="G26" s="26" t="s">
        <v>1845</v>
      </c>
      <c r="H26" s="49" t="s">
        <v>1841</v>
      </c>
      <c r="I26" s="49" t="s">
        <v>1776</v>
      </c>
      <c r="J26" s="193">
        <v>0</v>
      </c>
      <c r="K26" s="49" t="s">
        <v>1176</v>
      </c>
      <c r="M26" s="319"/>
      <c r="N26" s="319"/>
    </row>
    <row r="27" spans="2:21" ht="19" customHeight="1" x14ac:dyDescent="0.4">
      <c r="B27" s="197" t="str">
        <f>IFERROR(VLOOKUP(Government_revenues_table[[#This Row],[Классификация на основе Системы GFS]],Table6_GFS_codes_classification[],COLUMNS($F:F)+3,FALSE),"Do not enter data")</f>
        <v>Налоги (11E)</v>
      </c>
      <c r="C27" s="197" t="str">
        <f>IFERROR(VLOOKUP(Government_revenues_table[[#This Row],[Классификация на основе Системы GFS]],Table6_GFS_codes_classification[],COLUMNS($F:G)+3,FALSE),"Do not enter data")</f>
        <v>Налоги на товары и услуги (114E)</v>
      </c>
      <c r="D27" s="197" t="str">
        <f>IFERROR(VLOOKUP(Government_revenues_table[[#This Row],[Классификация на основе Системы GFS]],Table6_GFS_codes_classification[],COLUMNS($F:H)+3,FALSE),"Do not enter data")</f>
        <v>Налоги на использование товаров/разрешение на использование товаров или выполнение работ (1145E)</v>
      </c>
      <c r="E27" s="197" t="str">
        <f>IFERROR(VLOOKUP(Government_revenues_table[[#This Row],[Классификация на основе Системы GFS]],Table6_GFS_codes_classification[],COLUMNS($F:I)+3,FALSE),"Do not enter data")</f>
        <v>Налоги на атмосферные выбросы и загрязнение окружающей среды (114522E)</v>
      </c>
      <c r="F27" s="49" t="s">
        <v>1711</v>
      </c>
      <c r="G27" s="26" t="s">
        <v>1845</v>
      </c>
      <c r="H27" s="49" t="s">
        <v>1842</v>
      </c>
      <c r="I27" s="49" t="s">
        <v>1776</v>
      </c>
      <c r="J27" s="193">
        <v>955000</v>
      </c>
      <c r="K27" s="49" t="s">
        <v>1176</v>
      </c>
      <c r="M27" s="318" t="s">
        <v>2017</v>
      </c>
      <c r="N27" s="318"/>
    </row>
    <row r="28" spans="2:21" x14ac:dyDescent="0.4">
      <c r="B28" s="197" t="str">
        <f>IFERROR(VLOOKUP(Government_revenues_table[[#This Row],[Классификация на основе Системы GFS]],Table6_GFS_codes_classification[],COLUMNS($F:F)+3,FALSE),"Do not enter data")</f>
        <v>Do not enter data</v>
      </c>
      <c r="C28" s="197" t="str">
        <f>IFERROR(VLOOKUP(Government_revenues_table[[#This Row],[Классификация на основе Системы GFS]],Table6_GFS_codes_classification[],COLUMNS($F:G)+3,FALSE),"Do not enter data")</f>
        <v>Do not enter data</v>
      </c>
      <c r="D28" s="197" t="str">
        <f>IFERROR(VLOOKUP(Government_revenues_table[[#This Row],[Классификация на основе Системы GFS]],Table6_GFS_codes_classification[],COLUMNS($F:H)+3,FALSE),"Do not enter data")</f>
        <v>Do not enter data</v>
      </c>
      <c r="E28" s="197" t="str">
        <f>IFERROR(VLOOKUP(Government_revenues_table[[#This Row],[Классификация на основе Системы GFS]],Table6_GFS_codes_classification[],COLUMNS($F:I)+3,FALSE),"Do not enter data")</f>
        <v>Do not enter data</v>
      </c>
      <c r="F28" s="49" t="s">
        <v>1427</v>
      </c>
      <c r="G28" s="26" t="s">
        <v>1845</v>
      </c>
      <c r="H28" s="49" t="s">
        <v>1709</v>
      </c>
      <c r="I28" s="49" t="s">
        <v>1776</v>
      </c>
      <c r="J28" s="193">
        <v>3000000</v>
      </c>
      <c r="K28" s="49" t="s">
        <v>1176</v>
      </c>
      <c r="M28" s="284" t="s">
        <v>1836</v>
      </c>
      <c r="N28" s="284"/>
    </row>
    <row r="29" spans="2:21" ht="15.5" thickBot="1" x14ac:dyDescent="0.45">
      <c r="B29" s="197" t="str">
        <f>IFERROR(VLOOKUP(Government_revenues_table[[#This Row],[Классификация на основе Системы GFS]],Table6_GFS_codes_classification[],COLUMNS($F:F)+3,FALSE),"Do not enter data")</f>
        <v>Налоги (11E)</v>
      </c>
      <c r="C29" s="197" t="str">
        <f>IFERROR(VLOOKUP(Government_revenues_table[[#This Row],[Классификация на основе Системы GFS]],Table6_GFS_codes_classification[],COLUMNS($F:G)+3,FALSE),"Do not enter data")</f>
        <v>Налоги на товары и услуги (114E)</v>
      </c>
      <c r="D29" s="197" t="str">
        <f>IFERROR(VLOOKUP(Government_revenues_table[[#This Row],[Классификация на основе Системы GFS]],Table6_GFS_codes_classification[],COLUMNS($F:H)+3,FALSE),"Do not enter data")</f>
        <v>Акцизные налоги (1142E)</v>
      </c>
      <c r="E29" s="197" t="str">
        <f>IFERROR(VLOOKUP(Government_revenues_table[[#This Row],[Классификация на основе Системы GFS]],Table6_GFS_codes_classification[],COLUMNS($F:I)+3,FALSE),"Do not enter data")</f>
        <v>Акцизные налоги (1142E)</v>
      </c>
      <c r="F29" s="49" t="s">
        <v>1706</v>
      </c>
      <c r="G29" s="26" t="s">
        <v>1845</v>
      </c>
      <c r="H29" s="49" t="s">
        <v>1843</v>
      </c>
      <c r="I29" s="49" t="s">
        <v>1777</v>
      </c>
      <c r="J29" s="193">
        <v>0</v>
      </c>
      <c r="K29" s="49" t="s">
        <v>1176</v>
      </c>
      <c r="M29" s="198"/>
      <c r="N29" s="198"/>
    </row>
    <row r="30" spans="2:21" x14ac:dyDescent="0.4">
      <c r="B30" s="197" t="str">
        <f>IFERROR(VLOOKUP(Government_revenues_table[[#This Row],[Классификация на основе Системы GFS]],Table6_GFS_codes_classification[],COLUMNS($F:F)+3,FALSE),"Do not enter data")</f>
        <v>Прочие доходы (14E)</v>
      </c>
      <c r="C30" s="197" t="str">
        <f>IFERROR(VLOOKUP(Government_revenues_table[[#This Row],[Классификация на основе Системы GFS]],Table6_GFS_codes_classification[],COLUMNS($F:G)+3,FALSE),"Do not enter data")</f>
        <v>Доходы от имущества (141E)</v>
      </c>
      <c r="D30" s="197" t="str">
        <f>IFERROR(VLOOKUP(Government_revenues_table[[#This Row],[Классификация на основе Системы GFS]],Table6_GFS_codes_classification[],COLUMNS($F:H)+3,FALSE),"Do not enter data")</f>
        <v>Отчисления из доходов квази-корпораций (1413E)</v>
      </c>
      <c r="E30" s="197" t="str">
        <f>IFERROR(VLOOKUP(Government_revenues_table[[#This Row],[Классификация на основе Системы GFS]],Table6_GFS_codes_classification[],COLUMNS($F:I)+3,FALSE),"Do not enter data")</f>
        <v>Отчисления из доходов квази-корпораций (1413E)</v>
      </c>
      <c r="F30" s="49" t="s">
        <v>1734</v>
      </c>
      <c r="G30" s="26" t="s">
        <v>1845</v>
      </c>
      <c r="H30" s="49" t="s">
        <v>1844</v>
      </c>
      <c r="I30" s="49" t="s">
        <v>1777</v>
      </c>
      <c r="J30" s="193">
        <v>0</v>
      </c>
      <c r="K30" s="49" t="s">
        <v>1176</v>
      </c>
      <c r="P30" s="46"/>
      <c r="Q30" s="28"/>
      <c r="R30" s="199"/>
      <c r="S30" s="28"/>
      <c r="T30" s="199"/>
      <c r="U30" s="28"/>
    </row>
    <row r="31" spans="2:21" x14ac:dyDescent="0.4">
      <c r="B31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1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1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1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1" s="49" t="s">
        <v>1859</v>
      </c>
      <c r="G31" s="49" t="s">
        <v>1542</v>
      </c>
      <c r="H31" s="49" t="s">
        <v>1846</v>
      </c>
      <c r="I31" s="49" t="s">
        <v>1773</v>
      </c>
      <c r="J31" s="200" t="s">
        <v>1557</v>
      </c>
      <c r="K31" s="49" t="s">
        <v>1442</v>
      </c>
      <c r="P31" s="316"/>
      <c r="Q31" s="316"/>
      <c r="R31" s="316"/>
      <c r="S31" s="316"/>
      <c r="T31" s="316"/>
      <c r="U31" s="316"/>
    </row>
    <row r="32" spans="2:21" x14ac:dyDescent="0.4">
      <c r="B32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2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2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2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2" s="49" t="s">
        <v>1859</v>
      </c>
      <c r="G32" s="49" t="s">
        <v>1542</v>
      </c>
      <c r="H32" s="49" t="s">
        <v>1846</v>
      </c>
      <c r="I32" s="49" t="s">
        <v>1817</v>
      </c>
      <c r="J32" s="200" t="s">
        <v>1557</v>
      </c>
      <c r="K32" s="49" t="s">
        <v>1442</v>
      </c>
    </row>
    <row r="33" spans="2:11" x14ac:dyDescent="0.4">
      <c r="B33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3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3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3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3" s="49" t="s">
        <v>1859</v>
      </c>
      <c r="G33" s="49" t="s">
        <v>1542</v>
      </c>
      <c r="H33" s="49" t="s">
        <v>1846</v>
      </c>
      <c r="I33" s="49" t="s">
        <v>1817</v>
      </c>
      <c r="J33" s="200" t="s">
        <v>1557</v>
      </c>
      <c r="K33" s="49" t="s">
        <v>1442</v>
      </c>
    </row>
    <row r="34" spans="2:11" x14ac:dyDescent="0.4">
      <c r="B34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4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4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4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4" s="49" t="s">
        <v>1859</v>
      </c>
      <c r="G34" s="49" t="s">
        <v>1542</v>
      </c>
      <c r="H34" s="49" t="s">
        <v>1846</v>
      </c>
      <c r="I34" s="49" t="s">
        <v>1817</v>
      </c>
      <c r="J34" s="200" t="s">
        <v>1557</v>
      </c>
      <c r="K34" s="49" t="s">
        <v>1442</v>
      </c>
    </row>
    <row r="35" spans="2:11" x14ac:dyDescent="0.4">
      <c r="B35" s="201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5" s="201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5" s="201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5" s="201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5" s="49" t="s">
        <v>1859</v>
      </c>
      <c r="G35" s="49" t="s">
        <v>1542</v>
      </c>
      <c r="H35" s="49" t="s">
        <v>1846</v>
      </c>
      <c r="I35" s="49" t="s">
        <v>1817</v>
      </c>
      <c r="J35" s="200" t="s">
        <v>1557</v>
      </c>
      <c r="K35" s="49" t="s">
        <v>1442</v>
      </c>
    </row>
    <row r="36" spans="2:11" x14ac:dyDescent="0.4">
      <c r="B36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6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6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6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6" s="49" t="s">
        <v>1859</v>
      </c>
      <c r="G36" s="49" t="s">
        <v>1542</v>
      </c>
      <c r="H36" s="49" t="s">
        <v>1846</v>
      </c>
      <c r="I36" s="49" t="s">
        <v>1817</v>
      </c>
      <c r="J36" s="200" t="s">
        <v>1557</v>
      </c>
      <c r="K36" s="49" t="s">
        <v>1442</v>
      </c>
    </row>
    <row r="37" spans="2:11" x14ac:dyDescent="0.4">
      <c r="B37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7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7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7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7" s="49" t="s">
        <v>1859</v>
      </c>
      <c r="G37" s="49" t="s">
        <v>1542</v>
      </c>
      <c r="H37" s="49" t="s">
        <v>1846</v>
      </c>
      <c r="I37" s="49" t="s">
        <v>1817</v>
      </c>
      <c r="J37" s="200" t="s">
        <v>1557</v>
      </c>
      <c r="K37" s="49" t="s">
        <v>1442</v>
      </c>
    </row>
    <row r="38" spans="2:11" x14ac:dyDescent="0.4">
      <c r="B38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8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8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8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8" s="49" t="s">
        <v>1859</v>
      </c>
      <c r="G38" s="49" t="s">
        <v>1542</v>
      </c>
      <c r="H38" s="49" t="s">
        <v>1846</v>
      </c>
      <c r="I38" s="49" t="s">
        <v>1817</v>
      </c>
      <c r="J38" s="200" t="s">
        <v>1557</v>
      </c>
      <c r="K38" s="49" t="s">
        <v>1442</v>
      </c>
    </row>
    <row r="39" spans="2:11" x14ac:dyDescent="0.4">
      <c r="B39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39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39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39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39" s="49" t="s">
        <v>1859</v>
      </c>
      <c r="G39" s="49" t="s">
        <v>1542</v>
      </c>
      <c r="H39" s="49" t="s">
        <v>1846</v>
      </c>
      <c r="I39" s="49" t="s">
        <v>1817</v>
      </c>
      <c r="J39" s="200" t="s">
        <v>1557</v>
      </c>
      <c r="K39" s="49" t="s">
        <v>1442</v>
      </c>
    </row>
    <row r="40" spans="2:11" x14ac:dyDescent="0.4">
      <c r="B40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0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0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0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0" s="49" t="s">
        <v>1859</v>
      </c>
      <c r="G40" s="49" t="s">
        <v>1542</v>
      </c>
      <c r="H40" s="49" t="s">
        <v>1846</v>
      </c>
      <c r="I40" s="49" t="s">
        <v>1817</v>
      </c>
      <c r="J40" s="200" t="s">
        <v>1557</v>
      </c>
      <c r="K40" s="49" t="s">
        <v>1442</v>
      </c>
    </row>
    <row r="41" spans="2:11" x14ac:dyDescent="0.4">
      <c r="B41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1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1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1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1" s="49" t="s">
        <v>1859</v>
      </c>
      <c r="G41" s="49" t="s">
        <v>1542</v>
      </c>
      <c r="H41" s="49" t="s">
        <v>1846</v>
      </c>
      <c r="I41" s="49" t="s">
        <v>1817</v>
      </c>
      <c r="J41" s="200" t="s">
        <v>1557</v>
      </c>
      <c r="K41" s="49" t="s">
        <v>1442</v>
      </c>
    </row>
    <row r="42" spans="2:11" x14ac:dyDescent="0.4">
      <c r="B42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2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2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2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2" s="49" t="s">
        <v>1859</v>
      </c>
      <c r="G42" s="49" t="s">
        <v>1542</v>
      </c>
      <c r="H42" s="49" t="s">
        <v>1846</v>
      </c>
      <c r="I42" s="49" t="s">
        <v>1817</v>
      </c>
      <c r="J42" s="200" t="s">
        <v>1557</v>
      </c>
      <c r="K42" s="49" t="s">
        <v>1442</v>
      </c>
    </row>
    <row r="43" spans="2:11" x14ac:dyDescent="0.4">
      <c r="B43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3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3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3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3" s="49" t="s">
        <v>1859</v>
      </c>
      <c r="G43" s="49" t="s">
        <v>1542</v>
      </c>
      <c r="H43" s="49" t="s">
        <v>1846</v>
      </c>
      <c r="I43" s="49" t="s">
        <v>1817</v>
      </c>
      <c r="J43" s="200" t="s">
        <v>1557</v>
      </c>
      <c r="K43" s="49" t="s">
        <v>1442</v>
      </c>
    </row>
    <row r="44" spans="2:11" x14ac:dyDescent="0.4">
      <c r="B44" s="201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4" s="201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4" s="201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4" s="201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4" s="49" t="s">
        <v>1859</v>
      </c>
      <c r="G44" s="49" t="s">
        <v>1542</v>
      </c>
      <c r="H44" s="49" t="s">
        <v>1846</v>
      </c>
      <c r="I44" s="49" t="s">
        <v>1817</v>
      </c>
      <c r="J44" s="200" t="s">
        <v>1557</v>
      </c>
      <c r="K44" s="49" t="s">
        <v>1442</v>
      </c>
    </row>
    <row r="45" spans="2:11" x14ac:dyDescent="0.4">
      <c r="B45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5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5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5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5" s="49" t="s">
        <v>1859</v>
      </c>
      <c r="G45" s="49" t="s">
        <v>1542</v>
      </c>
      <c r="H45" s="49" t="s">
        <v>1846</v>
      </c>
      <c r="I45" s="49" t="s">
        <v>1817</v>
      </c>
      <c r="J45" s="200" t="s">
        <v>1557</v>
      </c>
      <c r="K45" s="49" t="s">
        <v>1442</v>
      </c>
    </row>
    <row r="46" spans="2:11" x14ac:dyDescent="0.4">
      <c r="B46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6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6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6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6" s="49" t="s">
        <v>1859</v>
      </c>
      <c r="G46" s="49" t="s">
        <v>1542</v>
      </c>
      <c r="H46" s="49" t="s">
        <v>1846</v>
      </c>
      <c r="I46" s="49" t="s">
        <v>1817</v>
      </c>
      <c r="J46" s="200" t="s">
        <v>1557</v>
      </c>
      <c r="K46" s="49" t="s">
        <v>1442</v>
      </c>
    </row>
    <row r="47" spans="2:11" x14ac:dyDescent="0.4">
      <c r="B47" s="197" t="str">
        <f>IFERROR(VLOOKUP(Government_revenues_table[[#This Row],[Классификация на основе Системы GFS]],Table6_GFS_codes_classification[],COLUMNS($F:F)+3,FALSE),"Do not enter data")</f>
        <v>&lt;Выберите из меню&gt;</v>
      </c>
      <c r="C47" s="197" t="str">
        <f>IFERROR(VLOOKUP(Government_revenues_table[[#This Row],[Классификация на основе Системы GFS]],Table6_GFS_codes_classification[],COLUMNS($F:G)+3,FALSE),"Do not enter data")</f>
        <v>&lt;Выберите из меню&gt;</v>
      </c>
      <c r="D47" s="197" t="str">
        <f>IFERROR(VLOOKUP(Government_revenues_table[[#This Row],[Классификация на основе Системы GFS]],Table6_GFS_codes_classification[],COLUMNS($F:H)+3,FALSE),"Do not enter data")</f>
        <v>&lt;Выберите из меню&gt;</v>
      </c>
      <c r="E47" s="197" t="str">
        <f>IFERROR(VLOOKUP(Government_revenues_table[[#This Row],[Классификация на основе Системы GFS]],Table6_GFS_codes_classification[],COLUMNS($F:I)+3,FALSE),"Do not enter data")</f>
        <v>&lt;Выберите из меню&gt;</v>
      </c>
      <c r="F47" s="49" t="s">
        <v>1859</v>
      </c>
      <c r="G47" s="49" t="s">
        <v>1542</v>
      </c>
      <c r="H47" s="49" t="s">
        <v>1846</v>
      </c>
      <c r="I47" s="49" t="s">
        <v>1817</v>
      </c>
      <c r="J47" s="200" t="s">
        <v>1557</v>
      </c>
      <c r="K47" s="49" t="s">
        <v>1442</v>
      </c>
    </row>
    <row r="48" spans="2:11" x14ac:dyDescent="0.4">
      <c r="B48" s="197" t="str">
        <f>IFERROR(VLOOKUP(Government_revenues_table[[#This Row],[Классификация на основе Системы GFS]],Table6_GFS_codes_classification[],COLUMNS($F:F)+3,FALSE),"Do not enter data")</f>
        <v>Do not enter data</v>
      </c>
      <c r="C48" s="197" t="str">
        <f>IFERROR(VLOOKUP(Government_revenues_table[[#This Row],[Классификация на основе Системы GFS]],Table6_GFS_codes_classification[],COLUMNS($F:G)+3,FALSE),"Do not enter data")</f>
        <v>Do not enter data</v>
      </c>
      <c r="D48" s="197" t="str">
        <f>IFERROR(VLOOKUP(Government_revenues_table[[#This Row],[Классификация на основе Системы GFS]],Table6_GFS_codes_classification[],COLUMNS($F:H)+3,FALSE),"Do not enter data")</f>
        <v>Do not enter data</v>
      </c>
      <c r="E48" s="197" t="str">
        <f>IFERROR(VLOOKUP(Government_revenues_table[[#This Row],[Классификация на основе Системы GFS]],Table6_GFS_codes_classification[],COLUMNS($F:I)+3,FALSE),"Do not enter data")</f>
        <v>Do not enter data</v>
      </c>
      <c r="F48" s="192" t="s">
        <v>1778</v>
      </c>
      <c r="J48" s="200" t="s">
        <v>1557</v>
      </c>
      <c r="K48" s="49" t="s">
        <v>1442</v>
      </c>
    </row>
    <row r="49" spans="6:11" ht="15.5" thickBot="1" x14ac:dyDescent="0.45"/>
    <row r="50" spans="6:11" ht="15.5" thickBot="1" x14ac:dyDescent="0.45">
      <c r="I50" s="194" t="s">
        <v>2019</v>
      </c>
      <c r="J50" s="196">
        <f>SUMIF(Government_revenues_table[Валюта],"USD",Government_revenues_table[Размер доходов])+(IFERROR(SUMIF(Government_revenues_table[Валюта],"&lt;&gt;USD",Government_revenues_table[Размер доходов])/'Часть 1 Сведения'!$E$45,0))</f>
        <v>20749000</v>
      </c>
    </row>
    <row r="51" spans="6:11" ht="21" customHeight="1" thickBot="1" x14ac:dyDescent="0.45">
      <c r="J51" s="202"/>
    </row>
    <row r="52" spans="6:11" ht="15.5" thickBot="1" x14ac:dyDescent="0.45">
      <c r="I52" s="194" t="str">
        <f>"Итого "&amp;'Часть 1 Сведения'!E$44</f>
        <v>Итого XXX</v>
      </c>
      <c r="J52" s="196">
        <f>IF('Часть 1 Сведения'!$E$44="USD",0,SUMIF(Government_revenues_table[Валюта],'Часть 1 Сведения'!$E$44,Government_revenues_table[Размер доходов]))+(IFERROR(SUMIF(Government_revenues_table[Валюта],"&lt;&gt;USD",Government_revenues_table[Размер доходов])/'Часть 1 Сведения'!$E$45,0))</f>
        <v>0</v>
      </c>
    </row>
    <row r="56" spans="6:11" ht="22.5" x14ac:dyDescent="0.4">
      <c r="F56" s="251" t="s">
        <v>1818</v>
      </c>
      <c r="G56" s="251"/>
      <c r="H56" s="213"/>
      <c r="I56" s="213"/>
      <c r="J56" s="213"/>
      <c r="K56" s="213"/>
    </row>
    <row r="57" spans="6:11" x14ac:dyDescent="0.4">
      <c r="F57" s="253" t="s">
        <v>1819</v>
      </c>
      <c r="G57" s="203"/>
      <c r="H57" s="203"/>
      <c r="I57" s="203"/>
      <c r="J57" s="204"/>
      <c r="K57" s="203"/>
    </row>
    <row r="58" spans="6:11" x14ac:dyDescent="0.4">
      <c r="F58" s="253"/>
      <c r="G58" s="203"/>
      <c r="H58" s="203"/>
      <c r="I58" s="203"/>
      <c r="J58" s="204"/>
      <c r="K58" s="203"/>
    </row>
    <row r="59" spans="6:11" x14ac:dyDescent="0.4">
      <c r="F59" s="253"/>
      <c r="G59" s="203"/>
      <c r="H59" s="203"/>
      <c r="I59" s="203"/>
      <c r="J59" s="204"/>
      <c r="K59" s="203"/>
    </row>
    <row r="60" spans="6:11" x14ac:dyDescent="0.4">
      <c r="F60" s="253" t="s">
        <v>1820</v>
      </c>
      <c r="G60" s="203" t="s">
        <v>1821</v>
      </c>
      <c r="H60" s="203"/>
      <c r="I60" s="203"/>
      <c r="J60" s="204"/>
      <c r="K60" s="203"/>
    </row>
    <row r="61" spans="6:11" x14ac:dyDescent="0.4">
      <c r="F61" s="253" t="s">
        <v>1822</v>
      </c>
      <c r="G61" s="203" t="s">
        <v>1823</v>
      </c>
      <c r="H61" s="203"/>
      <c r="I61" s="203"/>
      <c r="J61" s="204"/>
      <c r="K61" s="203"/>
    </row>
    <row r="62" spans="6:11" x14ac:dyDescent="0.4">
      <c r="F62" s="253"/>
      <c r="G62" s="205" t="s">
        <v>1786</v>
      </c>
      <c r="H62" s="205" t="s">
        <v>1814</v>
      </c>
      <c r="I62" s="205" t="s">
        <v>1815</v>
      </c>
      <c r="J62" s="206" t="s">
        <v>1816</v>
      </c>
      <c r="K62" s="205" t="s">
        <v>1802</v>
      </c>
    </row>
    <row r="63" spans="6:11" x14ac:dyDescent="0.4">
      <c r="F63" s="253"/>
      <c r="G63" s="207" t="s">
        <v>1510</v>
      </c>
      <c r="H63" s="207" t="s">
        <v>1824</v>
      </c>
      <c r="I63" s="207" t="s">
        <v>1774</v>
      </c>
      <c r="J63" s="208">
        <v>987654321</v>
      </c>
      <c r="K63" s="209" t="s">
        <v>1176</v>
      </c>
    </row>
    <row r="64" spans="6:11" x14ac:dyDescent="0.4">
      <c r="F64" s="253"/>
      <c r="G64" s="203" t="s">
        <v>1825</v>
      </c>
      <c r="H64" s="203" t="s">
        <v>1826</v>
      </c>
      <c r="I64" s="203" t="s">
        <v>1774</v>
      </c>
      <c r="J64" s="204">
        <v>123456</v>
      </c>
      <c r="K64" s="203" t="s">
        <v>1176</v>
      </c>
    </row>
    <row r="65" spans="6:14" ht="15.5" thickBot="1" x14ac:dyDescent="0.45">
      <c r="F65" s="253"/>
      <c r="G65" s="210" t="s">
        <v>1827</v>
      </c>
      <c r="H65" s="210"/>
      <c r="I65" s="210"/>
      <c r="J65" s="211">
        <f>SUM(J63:J64)</f>
        <v>987777777</v>
      </c>
      <c r="K65" s="210" t="s">
        <v>1176</v>
      </c>
    </row>
    <row r="66" spans="6:14" ht="15.5" thickTop="1" x14ac:dyDescent="0.4">
      <c r="F66" s="253" t="s">
        <v>1828</v>
      </c>
      <c r="G66" s="203" t="s">
        <v>1829</v>
      </c>
      <c r="H66" s="203"/>
      <c r="I66" s="203"/>
      <c r="J66" s="204"/>
      <c r="K66" s="203"/>
    </row>
    <row r="67" spans="6:14" x14ac:dyDescent="0.4">
      <c r="F67" s="253" t="s">
        <v>1830</v>
      </c>
      <c r="G67" s="203" t="s">
        <v>1829</v>
      </c>
      <c r="H67" s="203"/>
      <c r="I67" s="203"/>
      <c r="J67" s="204"/>
      <c r="K67" s="203"/>
    </row>
    <row r="68" spans="6:14" x14ac:dyDescent="0.4">
      <c r="F68" s="253" t="s">
        <v>1831</v>
      </c>
      <c r="G68" s="203" t="s">
        <v>1829</v>
      </c>
      <c r="H68" s="203"/>
      <c r="I68" s="203"/>
      <c r="J68" s="204"/>
      <c r="K68" s="203"/>
    </row>
    <row r="69" spans="6:14" x14ac:dyDescent="0.4">
      <c r="F69" s="253"/>
      <c r="G69" s="203"/>
      <c r="H69" s="203"/>
      <c r="I69" s="203"/>
      <c r="J69" s="204"/>
      <c r="K69" s="203"/>
    </row>
    <row r="70" spans="6:14" x14ac:dyDescent="0.4">
      <c r="F70" s="253"/>
      <c r="G70" s="203"/>
      <c r="H70" s="203"/>
      <c r="I70" s="203"/>
      <c r="J70" s="204"/>
      <c r="K70" s="203"/>
    </row>
    <row r="71" spans="6:14" ht="18.75" customHeight="1" x14ac:dyDescent="0.4">
      <c r="F71" s="253"/>
      <c r="G71" s="203"/>
      <c r="H71" s="203"/>
      <c r="I71" s="203"/>
      <c r="J71" s="204"/>
      <c r="K71" s="203"/>
    </row>
    <row r="72" spans="6:14" ht="15.75" customHeight="1" x14ac:dyDescent="0.4">
      <c r="F72" s="253"/>
      <c r="G72" s="203"/>
      <c r="H72" s="203"/>
      <c r="I72" s="203"/>
      <c r="J72" s="204"/>
      <c r="K72" s="203"/>
    </row>
    <row r="73" spans="6:14" x14ac:dyDescent="0.4">
      <c r="F73" s="253"/>
      <c r="G73" s="203"/>
      <c r="H73" s="203"/>
      <c r="I73" s="203"/>
      <c r="J73" s="204"/>
      <c r="K73" s="203"/>
    </row>
    <row r="74" spans="6:14" x14ac:dyDescent="0.4">
      <c r="F74" s="253"/>
      <c r="G74" s="203"/>
      <c r="H74" s="203"/>
      <c r="I74" s="203"/>
      <c r="J74" s="204"/>
      <c r="K74" s="203"/>
    </row>
    <row r="75" spans="6:14" x14ac:dyDescent="0.4">
      <c r="F75" s="36"/>
      <c r="G75" s="36"/>
      <c r="H75" s="36"/>
      <c r="I75" s="36"/>
      <c r="J75" s="36"/>
      <c r="K75" s="36"/>
    </row>
    <row r="76" spans="6:14" ht="15.75" customHeight="1" thickBot="1" x14ac:dyDescent="0.45">
      <c r="F76" s="309"/>
      <c r="G76" s="309"/>
      <c r="H76" s="309"/>
      <c r="I76" s="309"/>
      <c r="J76" s="309"/>
      <c r="K76" s="309"/>
      <c r="L76" s="309"/>
      <c r="M76" s="309"/>
      <c r="N76" s="309"/>
    </row>
    <row r="77" spans="6:14" x14ac:dyDescent="0.4">
      <c r="F77" s="320"/>
      <c r="G77" s="320"/>
      <c r="H77" s="320"/>
      <c r="I77" s="320"/>
      <c r="J77" s="320"/>
      <c r="K77" s="320"/>
      <c r="L77" s="320"/>
      <c r="M77" s="320"/>
      <c r="N77" s="320"/>
    </row>
    <row r="78" spans="6:14" ht="15.5" thickBot="1" x14ac:dyDescent="0.45">
      <c r="F78" s="291" t="s">
        <v>1688</v>
      </c>
      <c r="G78" s="292"/>
      <c r="H78" s="292"/>
      <c r="I78" s="292"/>
      <c r="J78" s="292"/>
      <c r="K78" s="292"/>
      <c r="L78" s="292"/>
      <c r="M78" s="292"/>
      <c r="N78" s="292"/>
    </row>
    <row r="79" spans="6:14" x14ac:dyDescent="0.4">
      <c r="F79" s="293" t="s">
        <v>1687</v>
      </c>
      <c r="G79" s="294"/>
      <c r="H79" s="294"/>
      <c r="I79" s="294"/>
      <c r="J79" s="294"/>
      <c r="K79" s="294"/>
      <c r="L79" s="294"/>
      <c r="M79" s="294"/>
      <c r="N79" s="294"/>
    </row>
    <row r="80" spans="6:14" ht="15.5" thickBot="1" x14ac:dyDescent="0.45">
      <c r="F80" s="313"/>
      <c r="G80" s="313"/>
      <c r="H80" s="313"/>
      <c r="I80" s="313"/>
      <c r="J80" s="313"/>
      <c r="K80" s="313"/>
      <c r="L80" s="313"/>
      <c r="M80" s="313"/>
      <c r="N80" s="313"/>
    </row>
    <row r="81" spans="6:14" x14ac:dyDescent="0.4">
      <c r="F81" s="247" t="s">
        <v>1476</v>
      </c>
      <c r="G81" s="40"/>
      <c r="H81" s="41"/>
      <c r="I81" s="40"/>
      <c r="J81" s="40"/>
      <c r="K81" s="46"/>
      <c r="L81" s="46"/>
      <c r="M81" s="46"/>
      <c r="N81" s="46"/>
    </row>
    <row r="82" spans="6:14" ht="15.75" customHeight="1" x14ac:dyDescent="0.4">
      <c r="F82" s="271" t="s">
        <v>1477</v>
      </c>
      <c r="G82" s="271"/>
      <c r="H82" s="271"/>
      <c r="I82" s="271"/>
      <c r="J82" s="271"/>
      <c r="K82" s="264"/>
      <c r="L82" s="264"/>
      <c r="M82" s="264"/>
      <c r="N82" s="264"/>
    </row>
    <row r="83" spans="6:14" x14ac:dyDescent="0.4">
      <c r="F83" s="246" t="s">
        <v>1478</v>
      </c>
      <c r="G83" s="249"/>
      <c r="H83" s="44"/>
      <c r="I83" s="249"/>
      <c r="J83" s="45"/>
      <c r="K83" s="46"/>
      <c r="L83" s="46"/>
      <c r="M83" s="46"/>
      <c r="N83" s="46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F22:G48 K50 I22:K48" name="Government revenues"/>
    <protectedRange algorithmName="SHA-512" hashValue="19r0bVvPR7yZA0UiYij7Tv1CBk3noIABvFePbLhCJ4nk3L6A+Fy+RdPPS3STf+a52x4pG2PQK4FAkXK9epnlIA==" saltValue="gQC4yrLvnbJqxYZ0KSEoZA==" spinCount="100000" sqref="K63" name="Government revenues_1"/>
  </protectedRanges>
  <mergeCells count="24">
    <mergeCell ref="F82:J82"/>
    <mergeCell ref="F80:N80"/>
    <mergeCell ref="F20:K20"/>
    <mergeCell ref="F16:N16"/>
    <mergeCell ref="P31:U31"/>
    <mergeCell ref="M19:N19"/>
    <mergeCell ref="M27:N27"/>
    <mergeCell ref="M28:N28"/>
    <mergeCell ref="M21:N21"/>
    <mergeCell ref="M22:N26"/>
    <mergeCell ref="F18:K18"/>
    <mergeCell ref="F77:N77"/>
    <mergeCell ref="F78:N78"/>
    <mergeCell ref="F79:N79"/>
    <mergeCell ref="F8:N8"/>
    <mergeCell ref="F9:N9"/>
    <mergeCell ref="F10:N10"/>
    <mergeCell ref="F11:N11"/>
    <mergeCell ref="F12:N12"/>
    <mergeCell ref="F13:N13"/>
    <mergeCell ref="F14:N14"/>
    <mergeCell ref="F15:N15"/>
    <mergeCell ref="M18:N18"/>
    <mergeCell ref="F76:N76"/>
  </mergeCells>
  <dataValidations count="10">
    <dataValidation type="list" allowBlank="1" showInputMessage="1" showErrorMessage="1" sqref="F22:F48" xr:uid="{00000000-0002-0000-0300-000003000000}">
      <formula1>GFS_list</formula1>
    </dataValidation>
    <dataValidation allowBlank="1" showInputMessage="1" showErrorMessage="1" promptTitle="Название потока доходов" prompt="Укажите название потоков доходов. Укажите доходы, выплачиваемые компаниями. НЕ  включать подоходный налог с физических лиц, PFYE, и другие доходы от физических лиц. Они могут быть включены в раздел &quot;Дополнительная информация&quot;" sqref="H22:H48" xr:uid="{D5542179-2FB1-4F51-A9A0-8B4969D42E2C}"/>
    <dataValidation type="textLength" allowBlank="1" showInputMessage="1" showErrorMessage="1" errorTitle="Не изменяйте эти ячейки" error="Не изменяйте эти ячейки" sqref="I20:K20 F20:H21 J21:K21 M21:N29 M18:N19 G57:K57 F56:F57 I50:J50 I52:J52" xr:uid="{040A0F63-1C12-415F-BF0F-4E009D609B75}">
      <formula1>10000</formula1>
      <formula2>50000</formula2>
    </dataValidation>
    <dataValidation allowBlank="1" showInputMessage="1" showErrorMessage="1" errorTitle="Не изменяйте эти ячейки" error="Не изменяйте эти ячейки" sqref="I21" xr:uid="{45C4F56B-DACD-4ADD-9EF3-528E1B8FF490}"/>
    <dataValidation type="whole" allowBlank="1" showInputMessage="1" showErrorMessage="1" sqref="F75:K75" xr:uid="{B41B3659-95C0-4782-8249-C45F1BA8CF71}">
      <formula1>10000</formula1>
      <formula2>50000</formula2>
    </dataValidation>
    <dataValidation type="list" allowBlank="1" showInputMessage="1" showErrorMessage="1" promptTitle="Получающий государственный орган" prompt="Введите здесь название государственного органа – получателя._x000a__x000a_Воздержитесь от использования сокращений и введите полное название." sqref="I22" xr:uid="{57095CD9-1E20-4D31-9AD8-7B9AE2AF9C32}">
      <formula1>Government_entities_list</formula1>
    </dataValidation>
    <dataValidation type="decimal" operator="notBetween" allowBlank="1" showInputMessage="1" showErrorMessage="1" errorTitle="Количество" error="Введите только числа" promptTitle="Размер доходов" prompt="Пожалуйста, укажите совокупное значение каждого потока доходов, раскрытого правительством, включая доходы, не подвергшиеся выверке." sqref="J22:J48" xr:uid="{E188CC06-04C5-4523-9D0F-33E094E7A8EB}">
      <formula1>0.1</formula1>
      <formula2>0.2</formula2>
    </dataValidation>
    <dataValidation type="textLength" allowBlank="1" showInputMessage="1" showErrorMessage="1" sqref="L56:N75 F19:K19 O7:O75 M20:N20 F80:N80 A7:A83 B76:E83 B7:E20 F7:N7 L18:L48 M30:N48 F76:N77 B49:H55 K49:N55 I53:J55 I49:J49 I51:J51" xr:uid="{C34C43B0-4B88-4697-A1F8-6046FF94A4E3}">
      <formula1>9999999</formula1>
      <formula2>99999999</formula2>
    </dataValidation>
    <dataValidation type="textLength" allowBlank="1" showInputMessage="1" showErrorMessage="1" errorTitle="Не изменяйте эти ячейки" error="Не изменяйте эти ячейки" sqref="K81:N83" xr:uid="{F2954D87-D339-415D-9481-D75E0A4DEE87}">
      <formula1>9999999</formula1>
      <formula2>99999999</formula2>
    </dataValidation>
    <dataValidation type="whole" allowBlank="1" showInputMessage="1" showErrorMessage="1" errorTitle="Не изменяйте эти ячейки" error="Не изменяйте эти ячейки" sqref="F81:J83 F78:N79 F18:K18 F8:N17" xr:uid="{953ABEAE-B4DB-4D72-99F8-76A0FF29E0D9}">
      <formula1>10000</formula1>
      <formula2>50000</formula2>
    </dataValidation>
  </dataValidations>
  <hyperlinks>
    <hyperlink ref="F20" r:id="rId1" location="r4-1" display="EITI Requirement 4.1" xr:uid="{EB616848-9320-443F-A042-28F04868856E}"/>
    <hyperlink ref="M19" r:id="rId2" location="r5-1" display="EITI Requirement 5.1" xr:uid="{72596A0D-8BBC-4A3D-B705-92F234541E21}"/>
    <hyperlink ref="M28:N28" r:id="rId3" display="or, https://www.imf.org/external/np/sta/gfsm/" xr:uid="{7DCBF0C9-328D-445C-9EFB-7D4A7470E248}"/>
    <hyperlink ref="F78:J78" r:id="rId4" display="For the latest version of Summary data templates, see  https://eiti.org/summary-data-template" xr:uid="{6B3D8852-7A97-4795-8B33-C6673094BEF7}"/>
    <hyperlink ref="F78:L78" r:id="rId5" display="Последняя редакция Шаблонов сводных данных доступна по этой ссылке: https://eiti.org/ru/document/eiti-summary-data-template" xr:uid="{FB92D466-67D9-4A59-B710-5FDC6A400E23}"/>
    <hyperlink ref="F79:J79" r:id="rId6" display="Give us your feedback or report a conflict in the data! Write to us at  data@eiti.org" xr:uid="{8A8FEB12-9A4E-4F14-A898-4771338E21A3}"/>
    <hyperlink ref="M27:N27" r:id="rId7" display="Для получения дополнительных инструкций перейдите по ссылке https://eiti.org/ru/document/eiti-summary-data-template" xr:uid="{EA674C50-12CA-42EE-9920-403B06656D72}"/>
  </hyperlinks>
  <pageMargins left="0.7" right="0.7" top="0.75" bottom="0.75" header="0.3" footer="0.3"/>
  <pageSetup paperSize="9" orientation="portrait" r:id="rId8"/>
  <colBreaks count="1" manualBreakCount="1">
    <brk id="12" max="1048575" man="1"/>
  </colBreaks>
  <drawing r:id="rId9"/>
  <tableParts count="1">
    <tablePart r:id="rId10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Lists!$S$2:$S$29</xm:f>
          </x14:formula1>
          <xm:sqref>B22:E48</xm:sqref>
        </x14:dataValidation>
        <x14:dataValidation type="list" allowBlank="1" showInputMessage="1" showErrorMessage="1" promptTitle="Получающий государственный орган" prompt="Введите здесь название государственного органа – получателя._x000a__x000a_Воздержитесь от использования сокращений и введите полное название." xr:uid="{FFBD95BE-A7F0-4E90-BFD6-DA32C0F796D7}">
          <x14:formula1>
            <xm:f>'Часть 3 Отчитывающиеся субъект'!$B$15:$B$19</xm:f>
          </x14:formula1>
          <xm:sqref>I23:I48</xm:sqref>
        </x14:dataValidation>
        <x14:dataValidation type="list" allowBlank="1" showInputMessage="1" showErrorMessage="1" promptTitle="Выберите Сектор" prompt="выберите сектор из списка" xr:uid="{6D0425A3-0C8C-45E2-869B-2175D77CA88E}">
          <x14:formula1>
            <xm:f>Lists!$AA$3:$AA$9</xm:f>
          </x14:formula1>
          <xm:sqref>G22:G48</xm:sqref>
        </x14:dataValidation>
        <x14:dataValidation type="list" allowBlank="1" showInputMessage="1" showErrorMessage="1" xr:uid="{84FF5E48-7B81-4123-B271-67A5E717896F}">
          <x14:formula1>
            <xm:f>Lists!$I$11:$I$168</xm:f>
          </x14:formula1>
          <xm:sqref>K22:K48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AH53"/>
  <sheetViews>
    <sheetView showGridLines="0" zoomScale="85" zoomScaleNormal="85" workbookViewId="0">
      <selection activeCell="G34" sqref="G34"/>
    </sheetView>
  </sheetViews>
  <sheetFormatPr defaultColWidth="9.1796875" defaultRowHeight="14" x14ac:dyDescent="0.35"/>
  <cols>
    <col min="1" max="1" width="3.81640625" style="19" customWidth="1"/>
    <col min="2" max="2" width="0.1796875" style="19" customWidth="1"/>
    <col min="3" max="3" width="18.7265625" style="19" customWidth="1"/>
    <col min="4" max="4" width="26" style="19" bestFit="1" customWidth="1"/>
    <col min="5" max="5" width="30.54296875" style="19" bestFit="1" customWidth="1"/>
    <col min="6" max="6" width="35" style="19" customWidth="1"/>
    <col min="7" max="7" width="34.26953125" style="19" bestFit="1" customWidth="1"/>
    <col min="8" max="8" width="22.81640625" style="19" bestFit="1" customWidth="1"/>
    <col min="9" max="9" width="27.1796875" style="19" bestFit="1" customWidth="1"/>
    <col min="10" max="10" width="22" style="19" bestFit="1" customWidth="1"/>
    <col min="11" max="11" width="37.26953125" style="19" bestFit="1" customWidth="1"/>
    <col min="12" max="12" width="38.54296875" style="19" bestFit="1" customWidth="1"/>
    <col min="13" max="13" width="26" style="19" bestFit="1" customWidth="1"/>
    <col min="14" max="14" width="16.7265625" style="19" bestFit="1" customWidth="1"/>
    <col min="15" max="15" width="4" style="19" customWidth="1"/>
    <col min="16" max="16" width="9.1796875" style="19"/>
    <col min="17" max="33" width="15.81640625" style="25" customWidth="1"/>
    <col min="34" max="16384" width="9.1796875" style="19"/>
  </cols>
  <sheetData>
    <row r="1" spans="2:34" x14ac:dyDescent="0.35">
      <c r="C1" s="25"/>
      <c r="D1" s="25"/>
      <c r="E1" s="25"/>
      <c r="F1" s="25"/>
      <c r="G1" s="25"/>
      <c r="H1" s="25"/>
      <c r="I1" s="25"/>
      <c r="J1" s="25"/>
      <c r="K1" s="25"/>
    </row>
    <row r="2" spans="2:34" s="49" customFormat="1" ht="15" x14ac:dyDescent="0.4">
      <c r="C2" s="285" t="s">
        <v>1862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</row>
    <row r="3" spans="2:34" ht="21" customHeight="1" x14ac:dyDescent="0.35">
      <c r="C3" s="322" t="s">
        <v>1480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2:34" s="49" customFormat="1" ht="15.65" customHeight="1" x14ac:dyDescent="0.4">
      <c r="C4" s="323" t="s">
        <v>1863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</row>
    <row r="5" spans="2:34" s="49" customFormat="1" ht="15.65" customHeight="1" x14ac:dyDescent="0.4">
      <c r="C5" s="323" t="s">
        <v>1864</v>
      </c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</row>
    <row r="6" spans="2:34" s="49" customFormat="1" ht="15.65" customHeight="1" x14ac:dyDescent="0.4">
      <c r="C6" s="323" t="s">
        <v>1865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</row>
    <row r="7" spans="2:34" s="49" customFormat="1" ht="15.65" customHeight="1" x14ac:dyDescent="0.4">
      <c r="C7" s="323" t="s">
        <v>1866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</row>
    <row r="8" spans="2:34" s="49" customFormat="1" ht="15.65" customHeight="1" x14ac:dyDescent="0.4">
      <c r="C8" s="323" t="s">
        <v>1867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</row>
    <row r="9" spans="2:34" s="49" customFormat="1" ht="15" x14ac:dyDescent="0.4">
      <c r="C9" s="296" t="s">
        <v>1765</v>
      </c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</row>
    <row r="10" spans="2:34" x14ac:dyDescent="0.35"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34" ht="22.5" x14ac:dyDescent="0.35">
      <c r="C11" s="298" t="s">
        <v>2015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2:34" s="49" customFormat="1" ht="14.25" customHeight="1" x14ac:dyDescent="0.4"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</row>
    <row r="13" spans="2:34" s="49" customFormat="1" ht="15.75" customHeight="1" x14ac:dyDescent="0.4">
      <c r="B13" s="314" t="s">
        <v>2014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</row>
    <row r="14" spans="2:34" s="49" customFormat="1" ht="30" x14ac:dyDescent="0.4">
      <c r="B14" s="49" t="s">
        <v>1418</v>
      </c>
      <c r="C14" s="266" t="s">
        <v>2005</v>
      </c>
      <c r="D14" s="266" t="s">
        <v>1815</v>
      </c>
      <c r="E14" s="266" t="s">
        <v>1814</v>
      </c>
      <c r="F14" s="266" t="s">
        <v>2006</v>
      </c>
      <c r="G14" s="266" t="s">
        <v>2007</v>
      </c>
      <c r="H14" s="266" t="s">
        <v>2008</v>
      </c>
      <c r="I14" s="266" t="s">
        <v>2009</v>
      </c>
      <c r="J14" s="266" t="s">
        <v>1816</v>
      </c>
      <c r="K14" s="266" t="s">
        <v>2010</v>
      </c>
      <c r="L14" s="266" t="s">
        <v>2011</v>
      </c>
      <c r="M14" s="266" t="s">
        <v>2012</v>
      </c>
      <c r="N14" s="266" t="s">
        <v>2013</v>
      </c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</row>
    <row r="15" spans="2:34" s="49" customFormat="1" ht="15" x14ac:dyDescent="0.4">
      <c r="B15" s="49" t="str">
        <f>VLOOKUP(C15,Companies[],3,FALSE)</f>
        <v>&lt;Используйте идентификатор юридического лица, в случае его наличия&gt;</v>
      </c>
      <c r="C15" s="49" t="s">
        <v>1428</v>
      </c>
      <c r="D15" s="49" t="s">
        <v>1774</v>
      </c>
      <c r="E15" s="49" t="s">
        <v>1837</v>
      </c>
      <c r="F15" s="49" t="s">
        <v>1536</v>
      </c>
      <c r="G15" s="49" t="s">
        <v>1537</v>
      </c>
      <c r="H15" s="49" t="s">
        <v>1432</v>
      </c>
      <c r="I15" s="49" t="s">
        <v>1176</v>
      </c>
      <c r="J15" s="191">
        <v>10000000</v>
      </c>
      <c r="M15" s="49" t="s">
        <v>1861</v>
      </c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</row>
    <row r="16" spans="2:34" s="49" customFormat="1" ht="15" x14ac:dyDescent="0.4">
      <c r="B16" s="49" t="str">
        <f>VLOOKUP(C16,Companies[],3,FALSE)</f>
        <v>&lt;Используйте идентификатор юридического лица, в случае его наличия&gt;</v>
      </c>
      <c r="C16" s="49" t="s">
        <v>1428</v>
      </c>
      <c r="D16" s="49" t="s">
        <v>1774</v>
      </c>
      <c r="E16" s="49" t="s">
        <v>1838</v>
      </c>
      <c r="F16" s="49" t="s">
        <v>1537</v>
      </c>
      <c r="G16" s="49" t="s">
        <v>1537</v>
      </c>
      <c r="H16" s="49" t="s">
        <v>1420</v>
      </c>
      <c r="I16" s="49" t="s">
        <v>1303</v>
      </c>
      <c r="J16" s="191"/>
      <c r="M16" s="49" t="s">
        <v>1861</v>
      </c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</row>
    <row r="17" spans="2:34" s="49" customFormat="1" ht="15" x14ac:dyDescent="0.4">
      <c r="B17" s="49" t="str">
        <f>VLOOKUP(C17,Companies[],3,FALSE)</f>
        <v>&lt;Используйте идентификатор юридического лица, в случае его наличия&gt;</v>
      </c>
      <c r="C17" s="49" t="s">
        <v>1428</v>
      </c>
      <c r="D17" s="49" t="s">
        <v>1775</v>
      </c>
      <c r="E17" s="49" t="s">
        <v>1839</v>
      </c>
      <c r="F17" s="49" t="s">
        <v>1536</v>
      </c>
      <c r="G17" s="49" t="s">
        <v>1536</v>
      </c>
      <c r="H17" s="49" t="s">
        <v>1439</v>
      </c>
      <c r="I17" s="49" t="s">
        <v>1303</v>
      </c>
      <c r="J17" s="191"/>
      <c r="M17" s="49" t="s">
        <v>1861</v>
      </c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</row>
    <row r="18" spans="2:34" s="49" customFormat="1" ht="15" x14ac:dyDescent="0.4">
      <c r="B18" s="49" t="str">
        <f>VLOOKUP(C18,Companies[],3,FALSE)</f>
        <v>&lt;Используйте идентификатор юридического лица, в случае его наличия&gt;</v>
      </c>
      <c r="C18" s="49" t="s">
        <v>1428</v>
      </c>
      <c r="D18" s="49" t="s">
        <v>1775</v>
      </c>
      <c r="E18" s="49" t="s">
        <v>1840</v>
      </c>
      <c r="F18" s="49" t="s">
        <v>1536</v>
      </c>
      <c r="G18" s="49" t="s">
        <v>1536</v>
      </c>
      <c r="H18" s="49" t="s">
        <v>1439</v>
      </c>
      <c r="I18" s="49" t="s">
        <v>1303</v>
      </c>
      <c r="J18" s="191"/>
      <c r="M18" s="49" t="s">
        <v>1861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</row>
    <row r="19" spans="2:34" s="49" customFormat="1" ht="15" x14ac:dyDescent="0.4">
      <c r="B19" s="49" t="str">
        <f>VLOOKUP(C19,Companies[],3,FALSE)</f>
        <v>&lt;Используйте идентификатор юридического лица, в случае его наличия&gt;</v>
      </c>
      <c r="C19" s="49" t="s">
        <v>1428</v>
      </c>
      <c r="D19" s="49" t="s">
        <v>1776</v>
      </c>
      <c r="E19" s="49" t="s">
        <v>1839</v>
      </c>
      <c r="F19" s="49" t="s">
        <v>1536</v>
      </c>
      <c r="G19" s="49" t="s">
        <v>1536</v>
      </c>
      <c r="H19" s="49" t="s">
        <v>1432</v>
      </c>
      <c r="I19" s="49" t="s">
        <v>1303</v>
      </c>
      <c r="J19" s="191"/>
      <c r="M19" s="49" t="s">
        <v>1861</v>
      </c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2:34" s="49" customFormat="1" ht="15" x14ac:dyDescent="0.4">
      <c r="B20" s="49" t="str">
        <f>VLOOKUP(C20,Companies[],3,FALSE)</f>
        <v>&lt;Используйте идентификатор юридического лица, в случае его наличия&gt;</v>
      </c>
      <c r="C20" s="49" t="s">
        <v>1428</v>
      </c>
      <c r="D20" s="49" t="s">
        <v>1776</v>
      </c>
      <c r="E20" s="49" t="s">
        <v>1842</v>
      </c>
      <c r="F20" s="49" t="s">
        <v>1536</v>
      </c>
      <c r="G20" s="49" t="s">
        <v>1536</v>
      </c>
      <c r="H20" s="49" t="s">
        <v>1432</v>
      </c>
      <c r="I20" s="49" t="s">
        <v>1176</v>
      </c>
      <c r="J20" s="191">
        <v>755000</v>
      </c>
      <c r="M20" s="49" t="s">
        <v>1861</v>
      </c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spans="2:34" s="49" customFormat="1" ht="15" x14ac:dyDescent="0.4">
      <c r="B21" s="49" t="str">
        <f>VLOOKUP(C21,Companies[],3,FALSE)</f>
        <v>&lt;Используйте идентификатор юридического лица, в случае его наличия&gt;</v>
      </c>
      <c r="C21" s="49" t="s">
        <v>1428</v>
      </c>
      <c r="D21" s="49" t="s">
        <v>1776</v>
      </c>
      <c r="E21" s="49" t="s">
        <v>1843</v>
      </c>
      <c r="F21" s="49" t="s">
        <v>1536</v>
      </c>
      <c r="G21" s="49" t="s">
        <v>1536</v>
      </c>
      <c r="H21" s="49" t="s">
        <v>1432</v>
      </c>
      <c r="I21" s="49" t="s">
        <v>1176</v>
      </c>
      <c r="J21" s="191">
        <v>2870000</v>
      </c>
      <c r="M21" s="49" t="s">
        <v>1861</v>
      </c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</row>
    <row r="22" spans="2:34" s="49" customFormat="1" ht="15" x14ac:dyDescent="0.4">
      <c r="B22" s="49" t="str">
        <f>VLOOKUP(C22,Companies[],3,FALSE)</f>
        <v>&lt;Используйте идентификатор юридического лица, в случае его наличия&gt;</v>
      </c>
      <c r="C22" s="49" t="s">
        <v>1428</v>
      </c>
      <c r="D22" s="49" t="s">
        <v>1777</v>
      </c>
      <c r="E22" s="49" t="s">
        <v>1844</v>
      </c>
      <c r="F22" s="49" t="s">
        <v>1536</v>
      </c>
      <c r="G22" s="49" t="s">
        <v>1536</v>
      </c>
      <c r="H22" s="49" t="s">
        <v>1436</v>
      </c>
      <c r="I22" s="49" t="s">
        <v>1303</v>
      </c>
      <c r="J22" s="191"/>
      <c r="M22" s="49" t="s">
        <v>1861</v>
      </c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</row>
    <row r="23" spans="2:34" s="49" customFormat="1" ht="15" x14ac:dyDescent="0.4">
      <c r="B23" s="49" t="str">
        <f>VLOOKUP(C23,Companies[],3,FALSE)</f>
        <v>&lt;Используйте идентификатор юридического лица, в случае его наличия&gt;</v>
      </c>
      <c r="C23" s="49" t="s">
        <v>1428</v>
      </c>
      <c r="D23" s="49" t="s">
        <v>1777</v>
      </c>
      <c r="E23" s="49" t="s">
        <v>1843</v>
      </c>
      <c r="F23" s="49" t="s">
        <v>1536</v>
      </c>
      <c r="G23" s="49" t="s">
        <v>1536</v>
      </c>
      <c r="H23" s="49" t="s">
        <v>1439</v>
      </c>
      <c r="I23" s="49" t="s">
        <v>1303</v>
      </c>
      <c r="J23" s="191"/>
      <c r="M23" s="49" t="s">
        <v>1861</v>
      </c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</row>
    <row r="24" spans="2:34" s="49" customFormat="1" ht="15" x14ac:dyDescent="0.4">
      <c r="B24" s="49" t="str">
        <f>VLOOKUP(C24,Companies[],3,FALSE)</f>
        <v>&lt;Используйте идентификатор юридического лица, в случае его наличия&gt;</v>
      </c>
      <c r="C24" s="49" t="s">
        <v>1433</v>
      </c>
      <c r="D24" s="49" t="s">
        <v>1774</v>
      </c>
      <c r="E24" s="49" t="s">
        <v>1846</v>
      </c>
      <c r="F24" s="49" t="s">
        <v>1536</v>
      </c>
      <c r="G24" s="49" t="s">
        <v>1536</v>
      </c>
      <c r="H24" s="49" t="s">
        <v>1436</v>
      </c>
      <c r="I24" s="49" t="s">
        <v>1303</v>
      </c>
      <c r="J24" s="191"/>
      <c r="M24" s="49" t="s">
        <v>1861</v>
      </c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</row>
    <row r="25" spans="2:34" s="49" customFormat="1" ht="15" x14ac:dyDescent="0.4">
      <c r="B25" s="49" t="str">
        <f>VLOOKUP(C25,Companies[],3,FALSE)</f>
        <v>&lt;Используйте идентификатор юридического лица, в случае его наличия&gt;</v>
      </c>
      <c r="C25" s="49" t="s">
        <v>1433</v>
      </c>
      <c r="D25" s="49" t="s">
        <v>1774</v>
      </c>
      <c r="E25" s="49" t="s">
        <v>1846</v>
      </c>
      <c r="F25" s="49" t="s">
        <v>1536</v>
      </c>
      <c r="G25" s="49" t="s">
        <v>1536</v>
      </c>
      <c r="H25" s="49" t="s">
        <v>1439</v>
      </c>
      <c r="I25" s="49" t="s">
        <v>1176</v>
      </c>
      <c r="J25" s="191">
        <v>1000000</v>
      </c>
      <c r="M25" s="49" t="s">
        <v>1861</v>
      </c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</row>
    <row r="26" spans="2:34" s="49" customFormat="1" ht="15" x14ac:dyDescent="0.4">
      <c r="B26" s="49" t="str">
        <f>VLOOKUP(C26,Companies[],3,FALSE)</f>
        <v>&lt;Используйте идентификатор юридического лица, в случае его наличия&gt;</v>
      </c>
      <c r="C26" s="49" t="s">
        <v>1433</v>
      </c>
      <c r="D26" s="49" t="s">
        <v>1777</v>
      </c>
      <c r="E26" s="49" t="s">
        <v>1846</v>
      </c>
      <c r="F26" s="49" t="s">
        <v>1536</v>
      </c>
      <c r="G26" s="49" t="s">
        <v>1536</v>
      </c>
      <c r="H26" s="49" t="s">
        <v>1436</v>
      </c>
      <c r="I26" s="49" t="s">
        <v>1303</v>
      </c>
      <c r="J26" s="191"/>
      <c r="M26" s="49" t="s">
        <v>1861</v>
      </c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</row>
    <row r="27" spans="2:34" s="49" customFormat="1" ht="15" x14ac:dyDescent="0.4">
      <c r="B27" s="49" t="str">
        <f>VLOOKUP(C27,Companies[],3,FALSE)</f>
        <v>&lt;Используйте идентификатор юридического лица, в случае его наличия&gt;</v>
      </c>
      <c r="C27" s="49" t="s">
        <v>1433</v>
      </c>
      <c r="D27" s="49" t="s">
        <v>1777</v>
      </c>
      <c r="E27" s="49" t="s">
        <v>1846</v>
      </c>
      <c r="F27" s="49" t="s">
        <v>1536</v>
      </c>
      <c r="G27" s="49" t="s">
        <v>1536</v>
      </c>
      <c r="H27" s="49" t="s">
        <v>1436</v>
      </c>
      <c r="I27" s="49" t="s">
        <v>1303</v>
      </c>
      <c r="J27" s="191"/>
      <c r="M27" s="49" t="s">
        <v>1861</v>
      </c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</row>
    <row r="28" spans="2:34" s="49" customFormat="1" ht="15" x14ac:dyDescent="0.4">
      <c r="B28" s="49" t="str">
        <f>VLOOKUP(C28,Companies[],3,FALSE)</f>
        <v>&lt;Используйте идентификатор юридического лица, в случае его наличия&gt;</v>
      </c>
      <c r="C28" s="49" t="s">
        <v>1433</v>
      </c>
      <c r="D28" s="49" t="s">
        <v>1777</v>
      </c>
      <c r="E28" s="49" t="s">
        <v>1846</v>
      </c>
      <c r="F28" s="49" t="s">
        <v>1536</v>
      </c>
      <c r="G28" s="49" t="s">
        <v>1536</v>
      </c>
      <c r="H28" s="49" t="s">
        <v>1436</v>
      </c>
      <c r="I28" s="49" t="s">
        <v>1303</v>
      </c>
      <c r="J28" s="191"/>
      <c r="M28" s="49" t="s">
        <v>1861</v>
      </c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</row>
    <row r="29" spans="2:34" s="49" customFormat="1" ht="15" x14ac:dyDescent="0.4">
      <c r="B29" s="49" t="str">
        <f>VLOOKUP(C29,Companies[],3,FALSE)</f>
        <v>&lt;Используйте идентификатор юридического лица, в случае его наличия&gt;</v>
      </c>
      <c r="C29" s="49" t="s">
        <v>1433</v>
      </c>
      <c r="D29" s="49" t="s">
        <v>1775</v>
      </c>
      <c r="E29" s="49" t="s">
        <v>1846</v>
      </c>
      <c r="F29" s="49" t="s">
        <v>1536</v>
      </c>
      <c r="G29" s="49" t="s">
        <v>1536</v>
      </c>
      <c r="H29" s="49" t="s">
        <v>1436</v>
      </c>
      <c r="I29" s="49" t="s">
        <v>1303</v>
      </c>
      <c r="J29" s="191"/>
      <c r="M29" s="49" t="s">
        <v>1861</v>
      </c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</row>
    <row r="30" spans="2:34" s="49" customFormat="1" ht="15" x14ac:dyDescent="0.4">
      <c r="B30" s="49" t="str">
        <f>VLOOKUP(C30,Companies[],3,FALSE)</f>
        <v>&lt;Используйте идентификатор юридического лица, в случае его наличия&gt;</v>
      </c>
      <c r="C30" s="49" t="s">
        <v>1433</v>
      </c>
      <c r="D30" s="49" t="s">
        <v>1775</v>
      </c>
      <c r="E30" s="49" t="s">
        <v>1846</v>
      </c>
      <c r="F30" s="49" t="s">
        <v>1536</v>
      </c>
      <c r="G30" s="49" t="s">
        <v>1536</v>
      </c>
      <c r="H30" s="49" t="s">
        <v>1436</v>
      </c>
      <c r="I30" s="49" t="s">
        <v>1303</v>
      </c>
      <c r="J30" s="191"/>
      <c r="M30" s="49" t="s">
        <v>1861</v>
      </c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</row>
    <row r="31" spans="2:34" s="49" customFormat="1" ht="15" x14ac:dyDescent="0.4">
      <c r="B31" s="192" t="str">
        <f>VLOOKUP(C31,Companies[],3,FALSE)</f>
        <v>&lt;Используйте идентификатор юридического лица, в случае его наличия&gt;</v>
      </c>
      <c r="C31" s="192" t="s">
        <v>1778</v>
      </c>
      <c r="H31" s="192"/>
      <c r="J31" s="191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</row>
    <row r="32" spans="2:34" s="49" customFormat="1" ht="15.5" thickBot="1" x14ac:dyDescent="0.45">
      <c r="G32" s="193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</row>
    <row r="33" spans="3:33" s="49" customFormat="1" ht="15.5" thickBot="1" x14ac:dyDescent="0.45">
      <c r="G33" s="193"/>
      <c r="H33" s="194" t="s">
        <v>2019</v>
      </c>
      <c r="I33" s="195"/>
      <c r="J33" s="196">
        <f>SUMIF(Table10[Валюта отчетности],"USD",Table10[Размер доходов])+(IFERROR(SUMIF(Table10[Валюта отчетности],"&lt;&gt;USD",Table10[Размер доходов])/'Часть 1 Сведения'!$E$45,0))</f>
        <v>14625000</v>
      </c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</row>
    <row r="34" spans="3:33" s="49" customFormat="1" ht="15.5" thickBot="1" x14ac:dyDescent="0.45">
      <c r="G34" s="193"/>
      <c r="H34" s="268"/>
      <c r="I34" s="268"/>
      <c r="J34" s="269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</row>
    <row r="35" spans="3:33" s="49" customFormat="1" ht="15.5" thickBot="1" x14ac:dyDescent="0.45">
      <c r="G35" s="193"/>
      <c r="H35" s="194" t="str">
        <f>"Итого "&amp;'Часть 1 Сведения'!E$44</f>
        <v>Итого XXX</v>
      </c>
      <c r="I35" s="195"/>
      <c r="J35" s="196">
        <f>IF('Часть 1 Сведения'!E44="USD",0,SUMIF(Table10[Валюта отчетности],'Часть 1 Сведения'!$E$44,Table10[Размер доходов]))+(IFERROR(SUMIF(Table10[Валюта отчетности],"USD",Table10[Размер доходов])*'Часть 1 Сведения'!$E$45,0))</f>
        <v>0</v>
      </c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</row>
    <row r="36" spans="3:33" s="49" customFormat="1" ht="15" x14ac:dyDescent="0.4"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</row>
    <row r="37" spans="3:33" ht="23.25" customHeight="1" x14ac:dyDescent="0.35">
      <c r="C37" s="326" t="s">
        <v>1818</v>
      </c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</row>
    <row r="38" spans="3:33" s="49" customFormat="1" ht="15" x14ac:dyDescent="0.4">
      <c r="C38" s="324" t="s">
        <v>1819</v>
      </c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</row>
    <row r="39" spans="3:33" s="49" customFormat="1" ht="15" x14ac:dyDescent="0.4"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</row>
    <row r="40" spans="3:33" s="49" customFormat="1" ht="15" x14ac:dyDescent="0.4">
      <c r="C40" s="324" t="s">
        <v>1820</v>
      </c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</row>
    <row r="41" spans="3:33" s="49" customFormat="1" ht="15" x14ac:dyDescent="0.4">
      <c r="C41" s="324" t="s">
        <v>1822</v>
      </c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</row>
    <row r="42" spans="3:33" s="49" customFormat="1" ht="15" x14ac:dyDescent="0.4">
      <c r="C42" s="324" t="s">
        <v>1828</v>
      </c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</row>
    <row r="43" spans="3:33" s="49" customFormat="1" ht="15" x14ac:dyDescent="0.4">
      <c r="C43" s="324" t="s">
        <v>1830</v>
      </c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</row>
    <row r="44" spans="3:33" s="49" customFormat="1" ht="15" x14ac:dyDescent="0.4">
      <c r="C44" s="324" t="s">
        <v>1831</v>
      </c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</row>
    <row r="45" spans="3:33" s="49" customFormat="1" ht="15" x14ac:dyDescent="0.4"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</row>
    <row r="46" spans="3:33" s="49" customFormat="1" ht="16.5" customHeight="1" thickBot="1" x14ac:dyDescent="0.45"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</row>
    <row r="47" spans="3:33" s="49" customFormat="1" ht="15" x14ac:dyDescent="0.4"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</row>
    <row r="48" spans="3:33" s="49" customFormat="1" ht="15.5" thickBot="1" x14ac:dyDescent="0.45">
      <c r="C48" s="291" t="s">
        <v>1688</v>
      </c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</row>
    <row r="49" spans="3:33" s="49" customFormat="1" ht="15" x14ac:dyDescent="0.4">
      <c r="C49" s="293" t="s">
        <v>1687</v>
      </c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</row>
    <row r="50" spans="3:33" s="49" customFormat="1" ht="15.5" thickBot="1" x14ac:dyDescent="0.45"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</row>
    <row r="51" spans="3:33" s="49" customFormat="1" ht="15" x14ac:dyDescent="0.4">
      <c r="C51" s="295" t="s">
        <v>1476</v>
      </c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</row>
    <row r="52" spans="3:33" s="49" customFormat="1" ht="15.75" customHeight="1" x14ac:dyDescent="0.4">
      <c r="C52" s="271" t="s">
        <v>1477</v>
      </c>
      <c r="D52" s="271"/>
      <c r="E52" s="271"/>
      <c r="F52" s="271"/>
      <c r="G52" s="271"/>
      <c r="H52" s="264"/>
      <c r="I52" s="264"/>
      <c r="J52" s="264"/>
      <c r="K52" s="264"/>
      <c r="L52" s="264"/>
      <c r="M52" s="264"/>
      <c r="N52" s="264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</row>
    <row r="53" spans="3:33" s="49" customFormat="1" ht="15" x14ac:dyDescent="0.4">
      <c r="C53" s="246" t="s">
        <v>1478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</row>
  </sheetData>
  <protectedRanges>
    <protectedRange algorithmName="SHA-512" hashValue="19r0bVvPR7yZA0UiYij7Tv1CBk3noIABvFePbLhCJ4nk3L6A+Fy+RdPPS3STf+a52x4pG2PQK4FAkXK9epnlIA==" saltValue="gQC4yrLvnbJqxYZ0KSEoZA==" spinCount="100000" sqref="H34 C32:D35 F32:G35 B15:D31 H15:H32" name="Government revenues_1"/>
    <protectedRange algorithmName="SHA-512" hashValue="19r0bVvPR7yZA0UiYij7Tv1CBk3noIABvFePbLhCJ4nk3L6A+Fy+RdPPS3STf+a52x4pG2PQK4FAkXK9epnlIA==" saltValue="gQC4yrLvnbJqxYZ0KSEoZA==" spinCount="100000" sqref="I15:I30 I33:I35" name="Government revenues_2"/>
  </protectedRanges>
  <mergeCells count="27">
    <mergeCell ref="C7:N7"/>
    <mergeCell ref="C8:N8"/>
    <mergeCell ref="C9:N9"/>
    <mergeCell ref="C44:N44"/>
    <mergeCell ref="C45:N45"/>
    <mergeCell ref="C10:N10"/>
    <mergeCell ref="C11:N11"/>
    <mergeCell ref="C37:N37"/>
    <mergeCell ref="C38:N38"/>
    <mergeCell ref="C39:N39"/>
    <mergeCell ref="C40:N40"/>
    <mergeCell ref="C41:N41"/>
    <mergeCell ref="C42:N42"/>
    <mergeCell ref="C43:N43"/>
    <mergeCell ref="B13:N13"/>
    <mergeCell ref="C2:N2"/>
    <mergeCell ref="C3:N3"/>
    <mergeCell ref="C4:N4"/>
    <mergeCell ref="C5:N5"/>
    <mergeCell ref="C6:N6"/>
    <mergeCell ref="C46:N46"/>
    <mergeCell ref="C52:G52"/>
    <mergeCell ref="C47:N47"/>
    <mergeCell ref="C48:N48"/>
    <mergeCell ref="C49:N49"/>
    <mergeCell ref="C50:N50"/>
    <mergeCell ref="C51:N51"/>
  </mergeCells>
  <dataValidations xWindow="1133" yWindow="562" count="13">
    <dataValidation type="list" allowBlank="1" showInputMessage="1" showErrorMessage="1" sqref="D15:D31" xr:uid="{3D63B995-AC0B-4208-BD62-9C408DE48CDF}">
      <formula1>Government_entities_list</formula1>
    </dataValidation>
    <dataValidation type="list" allowBlank="1" showInputMessage="1" showErrorMessage="1" sqref="I15:I30" xr:uid="{D122FD09-F6C9-4F3D-A48A-BB98A1F564D3}">
      <formula1>Currency_code_list</formula1>
    </dataValidation>
    <dataValidation type="textLength" allowBlank="1" showInputMessage="1" showErrorMessage="1" errorTitle="Не изменяйте эти ячейки" error="Не изменяйте эти ячейки" sqref="C2:N9 C37:N38 H33:J33 H35:J35" xr:uid="{5BD11D2E-7C8F-496F-A0AD-C865F4EBDE8D}">
      <formula1>10000</formula1>
      <formula2>50000</formula2>
    </dataValidation>
    <dataValidation type="list" allowBlank="1" showInputMessage="1" showErrorMessage="1" sqref="B15:B31" xr:uid="{2BF32111-BE6B-4DF0-BCF7-817B9CC3189C}">
      <formula1>Sector_list</formula1>
    </dataValidation>
    <dataValidation type="list" allowBlank="1" showInputMessage="1" showErrorMessage="1" sqref="F15:G31 K15:K31" xr:uid="{6330F492-8F41-4B18-8338-9C60C4BF1F85}">
      <formula1>Simple_options_list</formula1>
    </dataValidation>
    <dataValidation type="list" showInputMessage="1" showErrorMessage="1" sqref="H15:H31" xr:uid="{A6114BF9-8164-40A8-BE5B-291A21E8C59E}">
      <formula1>Projectname</formula1>
    </dataValidation>
    <dataValidation type="list" showInputMessage="1" showErrorMessage="1" sqref="C15:C31" xr:uid="{BC71062D-446F-42A4-BE9D-DD9B026D011F}">
      <formula1>Companies_list</formula1>
    </dataValidation>
    <dataValidation type="textLength" allowBlank="1" showInputMessage="1" showErrorMessage="1" sqref="O37:O53 H50:N53 A1:A53 C10:N14 O1:O14 C1:N1 B46:B53 C50:G51 D53:G53 C46:N47 B1:B14 B32:G36 K32:O36 H36:J36 H32:J32 H34:J34" xr:uid="{FA9D5B36-9236-43A9-B346-F91F9A7BA7B2}">
      <formula1>9999999</formula1>
      <formula2>99999999</formula2>
    </dataValidation>
    <dataValidation type="decimal" operator="notBetween" allowBlank="1" showInputMessage="1" showErrorMessage="1" errorTitle="Количество" error="Введите только числа" promptTitle="Объём в натуральной форме" prompt="Пожалуйста, укажите объём в натуральной форме " sqref="L15:L31" xr:uid="{645E0D20-6279-4C3E-A19C-F3A7886D2D5E}">
      <formula1>0.1</formula1>
      <formula2>0.2</formula2>
    </dataValidation>
    <dataValidation type="decimal" operator="notBetween" allowBlank="1" showInputMessage="1" showErrorMessage="1" errorTitle="Количество" error="Введите только числа" promptTitle="Размер доходов" prompt="Пожалуйста, введите совокупное значение выверенных потоков доходов, раскрытых правительством." sqref="J15:J31" xr:uid="{FE01652F-8EB5-4B64-AB8F-A52C0CC80CED}">
      <formula1>0.1</formula1>
      <formula2>0.2</formula2>
    </dataValidation>
    <dataValidation type="list" showInputMessage="1" showErrorMessage="1" promptTitle="Название потока доходов" prompt="Укажите название потоков доходов. Укажите доходы, выплачиваемые компаниями. НЕ  включать подоходный налог с физических лиц, PFYE, и другие доходы от физических лиц. Они могут быть включены в раздел &quot;Дополнительная информация&quot;" sqref="E15:E31" xr:uid="{869125D6-CA61-4F7B-AB37-BA3A25D777C0}">
      <formula1>Revenue_stream_list</formula1>
    </dataValidation>
    <dataValidation type="whole" allowBlank="1" showInputMessage="1" showErrorMessage="1" errorTitle="Не изменяйте эти ячейки" error="Не изменяйте эти ячейки" sqref="C53 C52:G52 C48:N49" xr:uid="{8F6A1817-5946-423D-BC87-69C0157E14B0}">
      <formula1>10000</formula1>
      <formula2>50000</formula2>
    </dataValidation>
    <dataValidation type="list" allowBlank="1" showInputMessage="1" showErrorMessage="1" errorTitle="Недопустимая единица измерения" error="Выберите между баррелями, ст.м3, тоннами, унциями или каратами_x000a__x000a_Если информ. содержит другие ед. измерения, конвертируйте числовые значения в стандартные ед. измерения и укажите первоначальную информацию в комментариях." promptTitle="Укажите единицу измерения" prompt="Выберите между баррелями, ст.м3, тоннами, унциями (oz) или каратами из раскрывающегося меню" sqref="M15:M31" xr:uid="{3970FDF6-6CC2-4AD4-BD30-D22A6564D90C}">
      <formula1>"&lt;Выберите единицу измерения&gt;,Ст.м3,Ст.м3 н.э. o.e.,баррелями,Тонн,унциями (oz),carats,Scf"</formula1>
    </dataValidation>
  </dataValidations>
  <hyperlinks>
    <hyperlink ref="B13" r:id="rId1" location="r4-1" display="EITI Requirement 4.1" xr:uid="{C2EB4DE3-FE2A-4B0E-A9A2-A17B452456B1}"/>
    <hyperlink ref="C9:K9" r:id="rId2" display="If you have any questions, please contact data@eiti.org" xr:uid="{D75DF992-7FF5-4E97-A6D1-AE891630AA43}"/>
    <hyperlink ref="C48:G48" r:id="rId3" display="For the latest version of Summary data templates, see  https://eiti.org/summary-data-template" xr:uid="{2FE19C55-D259-47D2-B810-B56E776E66B0}"/>
    <hyperlink ref="C48:I48" r:id="rId4" display="Последняя редакция Шаблонов сводных данных доступна по этой ссылке: https://eiti.org/ru/document/eiti-summary-data-template" xr:uid="{A0AFD183-C950-46D0-8A4F-298A1CCA84CC}"/>
    <hyperlink ref="C49:G49" r:id="rId5" display="Give us your feedback or report a conflict in the data! Write to us at  data@eiti.org" xr:uid="{DE1F58E7-B49B-4BAA-B362-2441BD35C43E}"/>
  </hyperlinks>
  <pageMargins left="0.7" right="0.7" top="0.75" bottom="0.75" header="0.3" footer="0.3"/>
  <pageSetup paperSize="9" orientation="portrait" r:id="rId6"/>
  <tableParts count="1"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E246"/>
  <sheetViews>
    <sheetView showGridLines="0" topLeftCell="H1" zoomScale="75" zoomScaleNormal="75" workbookViewId="0">
      <selection activeCell="Q8" sqref="Q8"/>
    </sheetView>
  </sheetViews>
  <sheetFormatPr defaultColWidth="9.1796875" defaultRowHeight="14" x14ac:dyDescent="0.35"/>
  <cols>
    <col min="1" max="1" width="38.81640625" style="2" bestFit="1" customWidth="1"/>
    <col min="2" max="3" width="17.54296875" style="2" customWidth="1"/>
    <col min="4" max="7" width="26.453125" style="2" customWidth="1"/>
    <col min="8" max="8" width="9.1796875" style="2"/>
    <col min="9" max="9" width="24.453125" style="2" customWidth="1"/>
    <col min="10" max="10" width="28.54296875" style="2" customWidth="1"/>
    <col min="11" max="11" width="31" style="2" customWidth="1"/>
    <col min="12" max="13" width="9.1796875" style="2"/>
    <col min="14" max="14" width="17.453125" style="2" customWidth="1"/>
    <col min="15" max="15" width="23.453125" style="2" customWidth="1"/>
    <col min="16" max="16" width="29.81640625" style="2" customWidth="1"/>
    <col min="17" max="18" width="9.1796875" style="2"/>
    <col min="19" max="19" width="15.81640625" style="2" customWidth="1"/>
    <col min="20" max="20" width="10.81640625" style="2" customWidth="1"/>
    <col min="21" max="26" width="9.1796875" style="2"/>
    <col min="27" max="27" width="10.453125" style="2" customWidth="1"/>
    <col min="28" max="28" width="9.1796875" style="2"/>
    <col min="29" max="29" width="15.54296875" style="2" customWidth="1"/>
    <col min="30" max="30" width="9.1796875" style="2"/>
    <col min="31" max="31" width="16" style="2" customWidth="1"/>
    <col min="32" max="16384" width="9.1796875" style="2"/>
  </cols>
  <sheetData>
    <row r="1" spans="1:31" x14ac:dyDescent="0.35">
      <c r="A1" s="1" t="s">
        <v>977</v>
      </c>
      <c r="I1" s="1" t="s">
        <v>980</v>
      </c>
      <c r="K1" s="1" t="s">
        <v>1306</v>
      </c>
      <c r="N1" s="1" t="s">
        <v>1308</v>
      </c>
      <c r="S1" s="1" t="s">
        <v>1412</v>
      </c>
      <c r="AA1" s="1" t="s">
        <v>1429</v>
      </c>
      <c r="AC1" s="1" t="s">
        <v>1431</v>
      </c>
      <c r="AE1" s="1" t="s">
        <v>1441</v>
      </c>
    </row>
    <row r="2" spans="1:31" ht="14.5" x14ac:dyDescent="0.35">
      <c r="A2" s="1" t="s">
        <v>730</v>
      </c>
      <c r="B2" s="1" t="s">
        <v>731</v>
      </c>
      <c r="C2" s="1" t="s">
        <v>732</v>
      </c>
      <c r="D2" s="1" t="s">
        <v>733</v>
      </c>
      <c r="E2" s="1" t="s">
        <v>1295</v>
      </c>
      <c r="F2" s="1" t="s">
        <v>1296</v>
      </c>
      <c r="G2" s="1" t="s">
        <v>983</v>
      </c>
      <c r="I2" s="2" t="s">
        <v>981</v>
      </c>
      <c r="K2" s="2" t="s">
        <v>981</v>
      </c>
      <c r="N2" s="7" t="s">
        <v>1379</v>
      </c>
      <c r="O2" s="7" t="s">
        <v>1380</v>
      </c>
      <c r="P2" s="7" t="s">
        <v>1381</v>
      </c>
      <c r="S2" s="1" t="s">
        <v>1413</v>
      </c>
      <c r="T2" s="1" t="s">
        <v>1411</v>
      </c>
      <c r="U2" s="1" t="s">
        <v>1383</v>
      </c>
      <c r="V2" s="1" t="s">
        <v>1414</v>
      </c>
      <c r="W2" s="1" t="s">
        <v>1415</v>
      </c>
      <c r="X2" s="1" t="s">
        <v>1416</v>
      </c>
      <c r="Y2" s="1" t="s">
        <v>1417</v>
      </c>
      <c r="AA2" s="1" t="s">
        <v>1419</v>
      </c>
      <c r="AC2" s="2" t="s">
        <v>1430</v>
      </c>
      <c r="AE2" s="2" t="s">
        <v>1847</v>
      </c>
    </row>
    <row r="3" spans="1:31" x14ac:dyDescent="0.35">
      <c r="A3" s="2" t="s">
        <v>676</v>
      </c>
      <c r="B3" s="2" t="s">
        <v>677</v>
      </c>
      <c r="C3" s="2" t="s">
        <v>678</v>
      </c>
      <c r="D3" s="2" t="s">
        <v>965</v>
      </c>
      <c r="E3" s="2" t="s">
        <v>1176</v>
      </c>
      <c r="F3" s="2">
        <v>840</v>
      </c>
      <c r="G3" s="2" t="s">
        <v>1177</v>
      </c>
      <c r="I3" s="2" t="s">
        <v>1535</v>
      </c>
      <c r="K3" s="10" t="s">
        <v>1539</v>
      </c>
      <c r="N3" s="8" t="s">
        <v>1309</v>
      </c>
      <c r="O3" s="8" t="s">
        <v>1868</v>
      </c>
      <c r="P3" s="9" t="s">
        <v>1937</v>
      </c>
      <c r="S3" s="2" t="s">
        <v>1693</v>
      </c>
      <c r="T3" s="2" t="s">
        <v>1694</v>
      </c>
      <c r="U3" s="2" t="s">
        <v>1384</v>
      </c>
      <c r="V3" s="2" t="s">
        <v>1695</v>
      </c>
      <c r="W3" s="2" t="s">
        <v>1696</v>
      </c>
      <c r="X3" s="2" t="s">
        <v>1693</v>
      </c>
      <c r="Y3" s="2" t="s">
        <v>1693</v>
      </c>
      <c r="AA3" s="2" t="s">
        <v>1542</v>
      </c>
      <c r="AC3" s="2" t="s">
        <v>1546</v>
      </c>
      <c r="AE3" s="2" t="s">
        <v>1550</v>
      </c>
    </row>
    <row r="4" spans="1:31" x14ac:dyDescent="0.35">
      <c r="A4" s="2" t="s">
        <v>1</v>
      </c>
      <c r="B4" s="2" t="s">
        <v>2</v>
      </c>
      <c r="C4" s="2" t="s">
        <v>3</v>
      </c>
      <c r="D4" s="2" t="s">
        <v>734</v>
      </c>
      <c r="E4" s="2" t="s">
        <v>986</v>
      </c>
      <c r="F4" s="2">
        <v>971</v>
      </c>
      <c r="G4" s="2" t="s">
        <v>987</v>
      </c>
      <c r="I4" s="2" t="s">
        <v>1536</v>
      </c>
      <c r="K4" s="11" t="s">
        <v>1540</v>
      </c>
      <c r="N4" s="8" t="s">
        <v>1310</v>
      </c>
      <c r="O4" s="8" t="s">
        <v>1869</v>
      </c>
      <c r="P4" s="9" t="s">
        <v>1938</v>
      </c>
      <c r="S4" s="2" t="s">
        <v>1697</v>
      </c>
      <c r="T4" s="2" t="s">
        <v>1698</v>
      </c>
      <c r="U4" s="2" t="s">
        <v>1385</v>
      </c>
      <c r="V4" s="2" t="s">
        <v>1695</v>
      </c>
      <c r="W4" s="2" t="s">
        <v>1696</v>
      </c>
      <c r="X4" s="2" t="s">
        <v>1697</v>
      </c>
      <c r="Y4" s="2" t="s">
        <v>1697</v>
      </c>
      <c r="AA4" s="2" t="s">
        <v>1510</v>
      </c>
      <c r="AC4" s="2" t="s">
        <v>1547</v>
      </c>
      <c r="AE4" s="2" t="s">
        <v>1551</v>
      </c>
    </row>
    <row r="5" spans="1:31" x14ac:dyDescent="0.35">
      <c r="A5" s="2" t="s">
        <v>4</v>
      </c>
      <c r="B5" s="2" t="s">
        <v>5</v>
      </c>
      <c r="C5" s="2" t="s">
        <v>6</v>
      </c>
      <c r="D5" s="2" t="s">
        <v>735</v>
      </c>
      <c r="E5" s="2" t="s">
        <v>1057</v>
      </c>
      <c r="F5" s="2">
        <v>978</v>
      </c>
      <c r="G5" s="2" t="s">
        <v>1058</v>
      </c>
      <c r="I5" s="2" t="s">
        <v>1537</v>
      </c>
      <c r="K5" s="2" t="s">
        <v>1541</v>
      </c>
      <c r="N5" s="8" t="s">
        <v>1311</v>
      </c>
      <c r="O5" s="8" t="s">
        <v>1870</v>
      </c>
      <c r="P5" s="9" t="s">
        <v>1939</v>
      </c>
      <c r="S5" s="2" t="s">
        <v>1699</v>
      </c>
      <c r="T5" s="2" t="s">
        <v>1700</v>
      </c>
      <c r="U5" s="2" t="s">
        <v>1386</v>
      </c>
      <c r="V5" s="2" t="s">
        <v>1695</v>
      </c>
      <c r="W5" s="2" t="s">
        <v>1699</v>
      </c>
      <c r="X5" s="2" t="s">
        <v>1699</v>
      </c>
      <c r="Y5" s="2" t="s">
        <v>1699</v>
      </c>
      <c r="AA5" s="2" t="s">
        <v>1511</v>
      </c>
      <c r="AC5" s="2" t="s">
        <v>1548</v>
      </c>
      <c r="AE5" s="2" t="s">
        <v>1552</v>
      </c>
    </row>
    <row r="6" spans="1:31" x14ac:dyDescent="0.35">
      <c r="A6" s="2" t="s">
        <v>7</v>
      </c>
      <c r="B6" s="2" t="s">
        <v>8</v>
      </c>
      <c r="C6" s="2" t="s">
        <v>9</v>
      </c>
      <c r="D6" s="2" t="s">
        <v>736</v>
      </c>
      <c r="E6" s="2" t="s">
        <v>988</v>
      </c>
      <c r="F6" s="2">
        <v>8</v>
      </c>
      <c r="G6" s="2" t="s">
        <v>989</v>
      </c>
      <c r="I6" s="2" t="s">
        <v>1538</v>
      </c>
      <c r="K6" s="2" t="s">
        <v>1526</v>
      </c>
      <c r="N6" s="8" t="s">
        <v>1312</v>
      </c>
      <c r="O6" s="8" t="s">
        <v>1871</v>
      </c>
      <c r="P6" s="9" t="s">
        <v>1940</v>
      </c>
      <c r="S6" s="2" t="s">
        <v>1701</v>
      </c>
      <c r="T6" s="2" t="s">
        <v>1702</v>
      </c>
      <c r="U6" s="2" t="s">
        <v>1387</v>
      </c>
      <c r="V6" s="2" t="s">
        <v>1695</v>
      </c>
      <c r="W6" s="2" t="s">
        <v>1701</v>
      </c>
      <c r="X6" s="2" t="s">
        <v>1701</v>
      </c>
      <c r="Y6" s="2" t="s">
        <v>1701</v>
      </c>
      <c r="AA6" s="2" t="s">
        <v>1543</v>
      </c>
      <c r="AC6" s="2" t="s">
        <v>1549</v>
      </c>
      <c r="AE6" s="2" t="s">
        <v>1553</v>
      </c>
    </row>
    <row r="7" spans="1:31" x14ac:dyDescent="0.35">
      <c r="A7" s="2" t="s">
        <v>10</v>
      </c>
      <c r="B7" s="2" t="s">
        <v>11</v>
      </c>
      <c r="C7" s="2" t="s">
        <v>12</v>
      </c>
      <c r="D7" s="2" t="s">
        <v>737</v>
      </c>
      <c r="E7" s="2" t="s">
        <v>1049</v>
      </c>
      <c r="F7" s="2">
        <v>12</v>
      </c>
      <c r="G7" s="2" t="s">
        <v>1050</v>
      </c>
      <c r="I7" s="2" t="s">
        <v>1526</v>
      </c>
      <c r="K7" s="2" t="s">
        <v>1527</v>
      </c>
      <c r="N7" s="8" t="s">
        <v>1313</v>
      </c>
      <c r="O7" s="8" t="s">
        <v>1872</v>
      </c>
      <c r="P7" s="9" t="s">
        <v>1941</v>
      </c>
      <c r="S7" s="2" t="s">
        <v>1703</v>
      </c>
      <c r="T7" s="2" t="s">
        <v>1704</v>
      </c>
      <c r="U7" s="2" t="s">
        <v>1388</v>
      </c>
      <c r="V7" s="2" t="s">
        <v>1695</v>
      </c>
      <c r="W7" s="2" t="s">
        <v>1705</v>
      </c>
      <c r="X7" s="2" t="s">
        <v>1703</v>
      </c>
      <c r="Y7" s="2" t="s">
        <v>1703</v>
      </c>
      <c r="AA7" s="2" t="s">
        <v>1526</v>
      </c>
      <c r="AC7" s="2" t="s">
        <v>1545</v>
      </c>
      <c r="AE7" s="2" t="s">
        <v>1545</v>
      </c>
    </row>
    <row r="8" spans="1:31" x14ac:dyDescent="0.35">
      <c r="A8" s="2" t="s">
        <v>13</v>
      </c>
      <c r="B8" s="2" t="s">
        <v>14</v>
      </c>
      <c r="C8" s="2" t="s">
        <v>15</v>
      </c>
      <c r="D8" s="2" t="s">
        <v>738</v>
      </c>
      <c r="E8" s="2" t="s">
        <v>1176</v>
      </c>
      <c r="F8" s="2">
        <v>840</v>
      </c>
      <c r="G8" s="2" t="s">
        <v>1177</v>
      </c>
      <c r="N8" s="8" t="s">
        <v>2025</v>
      </c>
      <c r="O8" s="8" t="s">
        <v>2026</v>
      </c>
      <c r="P8" s="9" t="s">
        <v>2027</v>
      </c>
      <c r="S8" s="2" t="s">
        <v>1706</v>
      </c>
      <c r="T8" s="2" t="s">
        <v>1707</v>
      </c>
      <c r="U8" s="2" t="s">
        <v>1389</v>
      </c>
      <c r="V8" s="2" t="s">
        <v>1695</v>
      </c>
      <c r="W8" s="2" t="s">
        <v>1705</v>
      </c>
      <c r="X8" s="2" t="s">
        <v>1706</v>
      </c>
      <c r="Y8" s="2" t="s">
        <v>1706</v>
      </c>
      <c r="AA8" s="2" t="s">
        <v>1544</v>
      </c>
      <c r="AC8" s="2" t="s">
        <v>1526</v>
      </c>
    </row>
    <row r="9" spans="1:31" x14ac:dyDescent="0.35">
      <c r="A9" s="2" t="s">
        <v>16</v>
      </c>
      <c r="B9" s="2" t="s">
        <v>17</v>
      </c>
      <c r="C9" s="2" t="s">
        <v>18</v>
      </c>
      <c r="D9" s="2" t="s">
        <v>739</v>
      </c>
      <c r="E9" s="2" t="s">
        <v>1057</v>
      </c>
      <c r="F9" s="2">
        <v>978</v>
      </c>
      <c r="G9" s="2" t="s">
        <v>1058</v>
      </c>
      <c r="I9" s="1" t="s">
        <v>1307</v>
      </c>
      <c r="N9" s="8" t="s">
        <v>1314</v>
      </c>
      <c r="O9" s="8" t="s">
        <v>1873</v>
      </c>
      <c r="P9" s="9" t="s">
        <v>1942</v>
      </c>
      <c r="S9" s="2" t="s">
        <v>1708</v>
      </c>
      <c r="T9" s="2" t="s">
        <v>1709</v>
      </c>
      <c r="U9" s="2" t="s">
        <v>1390</v>
      </c>
      <c r="V9" s="2" t="s">
        <v>1695</v>
      </c>
      <c r="W9" s="2" t="s">
        <v>1705</v>
      </c>
      <c r="X9" s="2" t="s">
        <v>1710</v>
      </c>
      <c r="Y9" s="2" t="s">
        <v>1708</v>
      </c>
      <c r="AA9" s="2" t="s">
        <v>1545</v>
      </c>
    </row>
    <row r="10" spans="1:31" x14ac:dyDescent="0.35">
      <c r="A10" s="2" t="s">
        <v>19</v>
      </c>
      <c r="B10" s="2" t="s">
        <v>20</v>
      </c>
      <c r="C10" s="2" t="s">
        <v>21</v>
      </c>
      <c r="D10" s="2" t="s">
        <v>740</v>
      </c>
      <c r="E10" s="2" t="s">
        <v>994</v>
      </c>
      <c r="F10" s="2">
        <v>973</v>
      </c>
      <c r="G10" s="2" t="s">
        <v>995</v>
      </c>
      <c r="I10" s="218" t="s">
        <v>1295</v>
      </c>
      <c r="J10" s="218" t="s">
        <v>1296</v>
      </c>
      <c r="K10" s="219" t="s">
        <v>983</v>
      </c>
      <c r="N10" s="8" t="s">
        <v>1315</v>
      </c>
      <c r="O10" s="8" t="s">
        <v>1874</v>
      </c>
      <c r="P10" s="9" t="s">
        <v>1943</v>
      </c>
      <c r="S10" s="2" t="s">
        <v>1711</v>
      </c>
      <c r="T10" s="2" t="s">
        <v>1712</v>
      </c>
      <c r="U10" s="2" t="s">
        <v>1391</v>
      </c>
      <c r="V10" s="2" t="s">
        <v>1695</v>
      </c>
      <c r="W10" s="2" t="s">
        <v>1705</v>
      </c>
      <c r="X10" s="2" t="s">
        <v>1710</v>
      </c>
      <c r="Y10" s="2" t="s">
        <v>1711</v>
      </c>
    </row>
    <row r="11" spans="1:31" x14ac:dyDescent="0.35">
      <c r="A11" s="2" t="s">
        <v>22</v>
      </c>
      <c r="B11" s="2" t="s">
        <v>23</v>
      </c>
      <c r="C11" s="2" t="s">
        <v>24</v>
      </c>
      <c r="D11" s="2" t="s">
        <v>741</v>
      </c>
      <c r="E11" s="2" t="s">
        <v>1186</v>
      </c>
      <c r="F11" s="2">
        <v>951</v>
      </c>
      <c r="G11" s="2" t="s">
        <v>1187</v>
      </c>
      <c r="I11" s="3" t="s">
        <v>984</v>
      </c>
      <c r="J11" s="3">
        <v>784</v>
      </c>
      <c r="K11" s="4" t="s">
        <v>985</v>
      </c>
      <c r="N11" s="8" t="s">
        <v>1316</v>
      </c>
      <c r="O11" s="8" t="s">
        <v>1875</v>
      </c>
      <c r="P11" s="9" t="s">
        <v>1944</v>
      </c>
      <c r="S11" s="2" t="s">
        <v>1713</v>
      </c>
      <c r="T11" s="2" t="s">
        <v>1714</v>
      </c>
      <c r="U11" s="2" t="s">
        <v>1392</v>
      </c>
      <c r="V11" s="2" t="s">
        <v>1695</v>
      </c>
      <c r="W11" s="2" t="s">
        <v>1705</v>
      </c>
      <c r="X11" s="2" t="s">
        <v>1710</v>
      </c>
      <c r="Y11" s="2" t="s">
        <v>1713</v>
      </c>
    </row>
    <row r="12" spans="1:31" x14ac:dyDescent="0.35">
      <c r="A12" s="2" t="s">
        <v>25</v>
      </c>
      <c r="B12" s="2" t="s">
        <v>26</v>
      </c>
      <c r="C12" s="2" t="s">
        <v>27</v>
      </c>
      <c r="D12" s="2" t="s">
        <v>742</v>
      </c>
      <c r="E12" s="2" t="s">
        <v>1186</v>
      </c>
      <c r="F12" s="2">
        <v>951</v>
      </c>
      <c r="G12" s="2" t="s">
        <v>1187</v>
      </c>
      <c r="I12" s="3" t="s">
        <v>986</v>
      </c>
      <c r="J12" s="3">
        <v>971</v>
      </c>
      <c r="K12" s="4" t="s">
        <v>987</v>
      </c>
      <c r="N12" s="8" t="s">
        <v>1317</v>
      </c>
      <c r="O12" s="8" t="s">
        <v>1876</v>
      </c>
      <c r="P12" s="9" t="s">
        <v>1945</v>
      </c>
      <c r="S12" s="2" t="s">
        <v>1715</v>
      </c>
      <c r="T12" s="2" t="s">
        <v>1716</v>
      </c>
      <c r="U12" s="2" t="s">
        <v>1393</v>
      </c>
      <c r="V12" s="2" t="s">
        <v>1695</v>
      </c>
      <c r="W12" s="2" t="s">
        <v>1717</v>
      </c>
      <c r="X12" s="2" t="s">
        <v>1715</v>
      </c>
      <c r="Y12" s="2" t="s">
        <v>1715</v>
      </c>
    </row>
    <row r="13" spans="1:31" x14ac:dyDescent="0.35">
      <c r="A13" s="2" t="s">
        <v>28</v>
      </c>
      <c r="B13" s="2" t="s">
        <v>29</v>
      </c>
      <c r="C13" s="2" t="s">
        <v>30</v>
      </c>
      <c r="D13" s="2" t="s">
        <v>743</v>
      </c>
      <c r="E13" s="2" t="s">
        <v>996</v>
      </c>
      <c r="F13" s="2">
        <v>32</v>
      </c>
      <c r="G13" s="2" t="s">
        <v>997</v>
      </c>
      <c r="I13" s="3" t="s">
        <v>988</v>
      </c>
      <c r="J13" s="3">
        <v>8</v>
      </c>
      <c r="K13" s="4" t="s">
        <v>989</v>
      </c>
      <c r="N13" s="8" t="s">
        <v>1318</v>
      </c>
      <c r="O13" s="8" t="s">
        <v>1877</v>
      </c>
      <c r="P13" s="9" t="s">
        <v>1946</v>
      </c>
      <c r="S13" s="2" t="s">
        <v>1718</v>
      </c>
      <c r="T13" s="2" t="s">
        <v>1719</v>
      </c>
      <c r="U13" s="2" t="s">
        <v>1394</v>
      </c>
      <c r="V13" s="2" t="s">
        <v>1695</v>
      </c>
      <c r="W13" s="2" t="s">
        <v>1717</v>
      </c>
      <c r="X13" s="2" t="s">
        <v>1718</v>
      </c>
      <c r="Y13" s="2" t="s">
        <v>1718</v>
      </c>
    </row>
    <row r="14" spans="1:31" x14ac:dyDescent="0.35">
      <c r="A14" s="2" t="s">
        <v>31</v>
      </c>
      <c r="B14" s="2" t="s">
        <v>32</v>
      </c>
      <c r="C14" s="2" t="s">
        <v>33</v>
      </c>
      <c r="D14" s="2" t="s">
        <v>744</v>
      </c>
      <c r="E14" s="2" t="s">
        <v>990</v>
      </c>
      <c r="F14" s="2">
        <v>51</v>
      </c>
      <c r="G14" s="2" t="s">
        <v>991</v>
      </c>
      <c r="I14" s="3" t="s">
        <v>990</v>
      </c>
      <c r="J14" s="3">
        <v>51</v>
      </c>
      <c r="K14" s="4" t="s">
        <v>991</v>
      </c>
      <c r="N14" s="8" t="s">
        <v>1319</v>
      </c>
      <c r="O14" s="8" t="s">
        <v>1878</v>
      </c>
      <c r="P14" s="9" t="s">
        <v>1947</v>
      </c>
      <c r="S14" s="2" t="s">
        <v>1720</v>
      </c>
      <c r="T14" s="2" t="s">
        <v>1721</v>
      </c>
      <c r="U14" s="2" t="s">
        <v>1395</v>
      </c>
      <c r="V14" s="2" t="s">
        <v>1695</v>
      </c>
      <c r="W14" s="2" t="s">
        <v>1717</v>
      </c>
      <c r="X14" s="2" t="s">
        <v>1720</v>
      </c>
      <c r="Y14" s="2" t="s">
        <v>1720</v>
      </c>
    </row>
    <row r="15" spans="1:31" x14ac:dyDescent="0.35">
      <c r="A15" s="2" t="s">
        <v>34</v>
      </c>
      <c r="B15" s="2" t="s">
        <v>35</v>
      </c>
      <c r="C15" s="2" t="s">
        <v>36</v>
      </c>
      <c r="D15" s="2" t="s">
        <v>745</v>
      </c>
      <c r="E15" s="2" t="s">
        <v>1000</v>
      </c>
      <c r="F15" s="2">
        <v>533</v>
      </c>
      <c r="G15" s="2" t="s">
        <v>1001</v>
      </c>
      <c r="I15" s="3" t="s">
        <v>992</v>
      </c>
      <c r="J15" s="3">
        <v>532</v>
      </c>
      <c r="K15" s="4" t="s">
        <v>993</v>
      </c>
      <c r="N15" s="8" t="s">
        <v>1320</v>
      </c>
      <c r="O15" s="8" t="s">
        <v>1879</v>
      </c>
      <c r="P15" s="9" t="s">
        <v>1948</v>
      </c>
      <c r="S15" s="2" t="s">
        <v>1722</v>
      </c>
      <c r="T15" s="2" t="s">
        <v>1723</v>
      </c>
      <c r="U15" s="2" t="s">
        <v>1396</v>
      </c>
      <c r="V15" s="2" t="s">
        <v>1695</v>
      </c>
      <c r="W15" s="2" t="s">
        <v>1722</v>
      </c>
      <c r="X15" s="2" t="s">
        <v>1722</v>
      </c>
      <c r="Y15" s="2" t="s">
        <v>1722</v>
      </c>
    </row>
    <row r="16" spans="1:31" x14ac:dyDescent="0.35">
      <c r="A16" s="2" t="s">
        <v>37</v>
      </c>
      <c r="B16" s="2" t="s">
        <v>38</v>
      </c>
      <c r="C16" s="2" t="s">
        <v>39</v>
      </c>
      <c r="D16" s="2" t="s">
        <v>746</v>
      </c>
      <c r="E16" s="2" t="s">
        <v>998</v>
      </c>
      <c r="F16" s="2">
        <v>36</v>
      </c>
      <c r="G16" s="2" t="s">
        <v>999</v>
      </c>
      <c r="I16" s="3" t="s">
        <v>994</v>
      </c>
      <c r="J16" s="3">
        <v>973</v>
      </c>
      <c r="K16" s="4" t="s">
        <v>995</v>
      </c>
      <c r="N16" s="8" t="s">
        <v>1321</v>
      </c>
      <c r="O16" s="8" t="s">
        <v>1880</v>
      </c>
      <c r="P16" s="9" t="s">
        <v>1949</v>
      </c>
      <c r="S16" s="2" t="s">
        <v>1724</v>
      </c>
      <c r="T16" s="2" t="s">
        <v>1725</v>
      </c>
      <c r="U16" s="2" t="s">
        <v>1397</v>
      </c>
      <c r="V16" s="2" t="s">
        <v>1726</v>
      </c>
      <c r="W16" s="2" t="s">
        <v>1724</v>
      </c>
      <c r="X16" s="2" t="s">
        <v>1724</v>
      </c>
      <c r="Y16" s="2" t="s">
        <v>1724</v>
      </c>
    </row>
    <row r="17" spans="1:25" x14ac:dyDescent="0.35">
      <c r="A17" s="2" t="s">
        <v>40</v>
      </c>
      <c r="B17" s="2" t="s">
        <v>41</v>
      </c>
      <c r="C17" s="2" t="s">
        <v>42</v>
      </c>
      <c r="D17" s="2" t="s">
        <v>747</v>
      </c>
      <c r="E17" s="2" t="s">
        <v>1057</v>
      </c>
      <c r="F17" s="2">
        <v>978</v>
      </c>
      <c r="G17" s="2" t="s">
        <v>1058</v>
      </c>
      <c r="I17" s="3" t="s">
        <v>996</v>
      </c>
      <c r="J17" s="3">
        <v>32</v>
      </c>
      <c r="K17" s="4" t="s">
        <v>997</v>
      </c>
      <c r="N17" s="8" t="s">
        <v>1322</v>
      </c>
      <c r="O17" s="8" t="s">
        <v>1881</v>
      </c>
      <c r="P17" s="9" t="s">
        <v>1950</v>
      </c>
      <c r="S17" s="2" t="s">
        <v>1727</v>
      </c>
      <c r="T17" s="2" t="s">
        <v>1728</v>
      </c>
      <c r="U17" s="2" t="s">
        <v>1398</v>
      </c>
      <c r="V17" s="2" t="s">
        <v>1729</v>
      </c>
      <c r="W17" s="2" t="s">
        <v>1730</v>
      </c>
      <c r="X17" s="2" t="s">
        <v>1731</v>
      </c>
      <c r="Y17" s="2" t="s">
        <v>1727</v>
      </c>
    </row>
    <row r="18" spans="1:25" x14ac:dyDescent="0.35">
      <c r="A18" s="2" t="s">
        <v>43</v>
      </c>
      <c r="B18" s="2" t="s">
        <v>44</v>
      </c>
      <c r="C18" s="2" t="s">
        <v>45</v>
      </c>
      <c r="D18" s="2" t="s">
        <v>748</v>
      </c>
      <c r="E18" s="2" t="s">
        <v>1002</v>
      </c>
      <c r="F18" s="2">
        <v>944</v>
      </c>
      <c r="G18" s="2" t="s">
        <v>1003</v>
      </c>
      <c r="I18" s="3" t="s">
        <v>998</v>
      </c>
      <c r="J18" s="3">
        <v>36</v>
      </c>
      <c r="K18" s="4" t="s">
        <v>999</v>
      </c>
      <c r="N18" s="8" t="s">
        <v>1323</v>
      </c>
      <c r="O18" s="8" t="s">
        <v>1882</v>
      </c>
      <c r="P18" s="9" t="s">
        <v>1951</v>
      </c>
      <c r="S18" s="2" t="s">
        <v>1732</v>
      </c>
      <c r="T18" s="2" t="s">
        <v>1733</v>
      </c>
      <c r="U18" s="2" t="s">
        <v>1399</v>
      </c>
      <c r="V18" s="2" t="s">
        <v>1729</v>
      </c>
      <c r="W18" s="2" t="s">
        <v>1730</v>
      </c>
      <c r="X18" s="2" t="s">
        <v>1731</v>
      </c>
      <c r="Y18" s="2" t="s">
        <v>1732</v>
      </c>
    </row>
    <row r="19" spans="1:25" x14ac:dyDescent="0.35">
      <c r="A19" s="2" t="s">
        <v>46</v>
      </c>
      <c r="B19" s="2" t="s">
        <v>47</v>
      </c>
      <c r="C19" s="2" t="s">
        <v>48</v>
      </c>
      <c r="D19" s="2" t="s">
        <v>749</v>
      </c>
      <c r="E19" s="2" t="s">
        <v>1021</v>
      </c>
      <c r="F19" s="2">
        <v>44</v>
      </c>
      <c r="G19" s="2" t="s">
        <v>1022</v>
      </c>
      <c r="I19" s="3" t="s">
        <v>1000</v>
      </c>
      <c r="J19" s="3">
        <v>533</v>
      </c>
      <c r="K19" s="4" t="s">
        <v>1001</v>
      </c>
      <c r="N19" s="8" t="s">
        <v>1324</v>
      </c>
      <c r="O19" s="8" t="s">
        <v>1883</v>
      </c>
      <c r="P19" s="9" t="s">
        <v>1952</v>
      </c>
      <c r="S19" s="2" t="s">
        <v>1734</v>
      </c>
      <c r="T19" s="2" t="s">
        <v>1735</v>
      </c>
      <c r="U19" s="2" t="s">
        <v>1400</v>
      </c>
      <c r="V19" s="2" t="s">
        <v>1729</v>
      </c>
      <c r="W19" s="2" t="s">
        <v>1730</v>
      </c>
      <c r="X19" s="2" t="s">
        <v>1734</v>
      </c>
      <c r="Y19" s="2" t="s">
        <v>1734</v>
      </c>
    </row>
    <row r="20" spans="1:25" x14ac:dyDescent="0.35">
      <c r="A20" s="2" t="s">
        <v>49</v>
      </c>
      <c r="B20" s="2" t="s">
        <v>50</v>
      </c>
      <c r="C20" s="2" t="s">
        <v>51</v>
      </c>
      <c r="D20" s="2" t="s">
        <v>750</v>
      </c>
      <c r="E20" s="2" t="s">
        <v>1010</v>
      </c>
      <c r="F20" s="2">
        <v>48</v>
      </c>
      <c r="G20" s="2" t="s">
        <v>1011</v>
      </c>
      <c r="I20" s="3" t="s">
        <v>1002</v>
      </c>
      <c r="J20" s="3">
        <v>944</v>
      </c>
      <c r="K20" s="4" t="s">
        <v>1003</v>
      </c>
      <c r="N20" s="8" t="s">
        <v>1325</v>
      </c>
      <c r="O20" s="8" t="s">
        <v>1884</v>
      </c>
      <c r="P20" s="9" t="s">
        <v>1953</v>
      </c>
      <c r="S20" s="2" t="s">
        <v>1736</v>
      </c>
      <c r="T20" s="2" t="s">
        <v>1737</v>
      </c>
      <c r="U20" s="2" t="s">
        <v>1401</v>
      </c>
      <c r="V20" s="2" t="s">
        <v>1729</v>
      </c>
      <c r="W20" s="2" t="s">
        <v>1730</v>
      </c>
      <c r="X20" s="2" t="s">
        <v>1738</v>
      </c>
      <c r="Y20" s="2" t="s">
        <v>1736</v>
      </c>
    </row>
    <row r="21" spans="1:25" x14ac:dyDescent="0.35">
      <c r="A21" s="2" t="s">
        <v>52</v>
      </c>
      <c r="B21" s="2" t="s">
        <v>53</v>
      </c>
      <c r="C21" s="2" t="s">
        <v>54</v>
      </c>
      <c r="D21" s="2" t="s">
        <v>751</v>
      </c>
      <c r="E21" s="2" t="s">
        <v>1007</v>
      </c>
      <c r="F21" s="2">
        <v>50</v>
      </c>
      <c r="G21" s="2" t="s">
        <v>1008</v>
      </c>
      <c r="I21" s="3" t="s">
        <v>1004</v>
      </c>
      <c r="J21" s="3">
        <v>977</v>
      </c>
      <c r="K21" s="4" t="s">
        <v>1005</v>
      </c>
      <c r="N21" s="8" t="s">
        <v>1326</v>
      </c>
      <c r="O21" s="8" t="s">
        <v>1885</v>
      </c>
      <c r="P21" s="9" t="s">
        <v>1954</v>
      </c>
      <c r="S21" s="2" t="s">
        <v>1739</v>
      </c>
      <c r="T21" s="2" t="s">
        <v>1740</v>
      </c>
      <c r="U21" s="2" t="s">
        <v>1402</v>
      </c>
      <c r="V21" s="2" t="s">
        <v>1729</v>
      </c>
      <c r="W21" s="2" t="s">
        <v>1730</v>
      </c>
      <c r="X21" s="2" t="s">
        <v>1738</v>
      </c>
      <c r="Y21" s="2" t="s">
        <v>1739</v>
      </c>
    </row>
    <row r="22" spans="1:25" x14ac:dyDescent="0.35">
      <c r="A22" s="2" t="s">
        <v>55</v>
      </c>
      <c r="B22" s="2" t="s">
        <v>56</v>
      </c>
      <c r="C22" s="2" t="s">
        <v>57</v>
      </c>
      <c r="D22" s="2" t="s">
        <v>752</v>
      </c>
      <c r="E22" s="2" t="s">
        <v>1006</v>
      </c>
      <c r="F22" s="2">
        <v>52</v>
      </c>
      <c r="G22" s="2" t="s">
        <v>1192</v>
      </c>
      <c r="I22" s="3" t="s">
        <v>1006</v>
      </c>
      <c r="J22" s="3">
        <v>52</v>
      </c>
      <c r="K22" s="4" t="s">
        <v>1192</v>
      </c>
      <c r="N22" s="8" t="s">
        <v>1327</v>
      </c>
      <c r="O22" s="8" t="s">
        <v>1886</v>
      </c>
      <c r="P22" s="9" t="s">
        <v>1955</v>
      </c>
      <c r="S22" s="2" t="s">
        <v>1741</v>
      </c>
      <c r="T22" s="2" t="s">
        <v>1742</v>
      </c>
      <c r="U22" s="2" t="s">
        <v>1403</v>
      </c>
      <c r="V22" s="2" t="s">
        <v>1729</v>
      </c>
      <c r="W22" s="2" t="s">
        <v>1730</v>
      </c>
      <c r="X22" s="2" t="s">
        <v>1738</v>
      </c>
      <c r="Y22" s="2" t="s">
        <v>1743</v>
      </c>
    </row>
    <row r="23" spans="1:25" x14ac:dyDescent="0.35">
      <c r="A23" s="2" t="s">
        <v>58</v>
      </c>
      <c r="B23" s="2" t="s">
        <v>59</v>
      </c>
      <c r="C23" s="2" t="s">
        <v>60</v>
      </c>
      <c r="D23" s="2" t="s">
        <v>753</v>
      </c>
      <c r="E23" s="2" t="s">
        <v>1196</v>
      </c>
      <c r="F23" s="2">
        <v>974</v>
      </c>
      <c r="G23" s="2" t="s">
        <v>1197</v>
      </c>
      <c r="I23" s="3" t="s">
        <v>1007</v>
      </c>
      <c r="J23" s="3">
        <v>50</v>
      </c>
      <c r="K23" s="4" t="s">
        <v>1008</v>
      </c>
      <c r="N23" s="8" t="s">
        <v>1328</v>
      </c>
      <c r="O23" s="8" t="s">
        <v>1887</v>
      </c>
      <c r="P23" s="9" t="s">
        <v>1956</v>
      </c>
      <c r="S23" s="2" t="s">
        <v>1744</v>
      </c>
      <c r="T23" s="2" t="s">
        <v>1745</v>
      </c>
      <c r="U23" s="2" t="s">
        <v>1404</v>
      </c>
      <c r="V23" s="2" t="s">
        <v>1729</v>
      </c>
      <c r="W23" s="2" t="s">
        <v>1730</v>
      </c>
      <c r="X23" s="2" t="s">
        <v>1738</v>
      </c>
      <c r="Y23" s="2" t="s">
        <v>1743</v>
      </c>
    </row>
    <row r="24" spans="1:25" x14ac:dyDescent="0.35">
      <c r="A24" s="2" t="s">
        <v>61</v>
      </c>
      <c r="B24" s="2" t="s">
        <v>62</v>
      </c>
      <c r="C24" s="2" t="s">
        <v>63</v>
      </c>
      <c r="D24" s="2" t="s">
        <v>754</v>
      </c>
      <c r="E24" s="2" t="s">
        <v>1057</v>
      </c>
      <c r="F24" s="2">
        <v>978</v>
      </c>
      <c r="G24" s="2" t="s">
        <v>1058</v>
      </c>
      <c r="I24" s="3" t="s">
        <v>1009</v>
      </c>
      <c r="J24" s="3">
        <v>975</v>
      </c>
      <c r="K24" s="4" t="s">
        <v>1193</v>
      </c>
      <c r="N24" s="8" t="s">
        <v>1329</v>
      </c>
      <c r="O24" s="8" t="s">
        <v>1888</v>
      </c>
      <c r="P24" s="9" t="s">
        <v>1957</v>
      </c>
      <c r="S24" s="2" t="s">
        <v>1746</v>
      </c>
      <c r="T24" s="2" t="s">
        <v>1747</v>
      </c>
      <c r="U24" s="2" t="s">
        <v>1405</v>
      </c>
      <c r="V24" s="2" t="s">
        <v>1729</v>
      </c>
      <c r="W24" s="2" t="s">
        <v>1730</v>
      </c>
      <c r="X24" s="2" t="s">
        <v>1738</v>
      </c>
      <c r="Y24" s="2" t="s">
        <v>1746</v>
      </c>
    </row>
    <row r="25" spans="1:25" x14ac:dyDescent="0.35">
      <c r="A25" s="2" t="s">
        <v>64</v>
      </c>
      <c r="B25" s="2" t="s">
        <v>65</v>
      </c>
      <c r="C25" s="2" t="s">
        <v>66</v>
      </c>
      <c r="D25" s="2" t="s">
        <v>755</v>
      </c>
      <c r="E25" s="2" t="s">
        <v>1026</v>
      </c>
      <c r="F25" s="2">
        <v>84</v>
      </c>
      <c r="G25" s="2" t="s">
        <v>1027</v>
      </c>
      <c r="I25" s="3" t="s">
        <v>1010</v>
      </c>
      <c r="J25" s="3">
        <v>48</v>
      </c>
      <c r="K25" s="4" t="s">
        <v>1011</v>
      </c>
      <c r="N25" s="8" t="s">
        <v>1330</v>
      </c>
      <c r="O25" s="8" t="s">
        <v>1889</v>
      </c>
      <c r="P25" s="9" t="s">
        <v>1958</v>
      </c>
      <c r="S25" s="2" t="s">
        <v>1748</v>
      </c>
      <c r="T25" s="2" t="s">
        <v>1749</v>
      </c>
      <c r="U25" s="2" t="s">
        <v>1406</v>
      </c>
      <c r="V25" s="2" t="s">
        <v>1729</v>
      </c>
      <c r="W25" s="2" t="s">
        <v>1730</v>
      </c>
      <c r="X25" s="2" t="s">
        <v>1738</v>
      </c>
      <c r="Y25" s="2" t="s">
        <v>1748</v>
      </c>
    </row>
    <row r="26" spans="1:25" x14ac:dyDescent="0.35">
      <c r="A26" s="2" t="s">
        <v>67</v>
      </c>
      <c r="B26" s="2" t="s">
        <v>68</v>
      </c>
      <c r="C26" s="2" t="s">
        <v>69</v>
      </c>
      <c r="D26" s="2" t="s">
        <v>756</v>
      </c>
      <c r="E26" s="2" t="s">
        <v>1188</v>
      </c>
      <c r="F26" s="2">
        <v>952</v>
      </c>
      <c r="G26" s="2" t="s">
        <v>1291</v>
      </c>
      <c r="I26" s="3" t="s">
        <v>1012</v>
      </c>
      <c r="J26" s="3">
        <v>108</v>
      </c>
      <c r="K26" s="4" t="s">
        <v>1013</v>
      </c>
      <c r="N26" s="8" t="s">
        <v>1331</v>
      </c>
      <c r="O26" s="8" t="s">
        <v>1890</v>
      </c>
      <c r="P26" s="9" t="s">
        <v>1959</v>
      </c>
      <c r="S26" s="2" t="s">
        <v>1750</v>
      </c>
      <c r="T26" s="2" t="s">
        <v>1751</v>
      </c>
      <c r="U26" s="2" t="s">
        <v>1407</v>
      </c>
      <c r="V26" s="2" t="s">
        <v>1729</v>
      </c>
      <c r="W26" s="2" t="s">
        <v>1752</v>
      </c>
      <c r="X26" s="2" t="s">
        <v>1750</v>
      </c>
      <c r="Y26" s="2" t="s">
        <v>1750</v>
      </c>
    </row>
    <row r="27" spans="1:25" x14ac:dyDescent="0.35">
      <c r="A27" s="2" t="s">
        <v>70</v>
      </c>
      <c r="B27" s="2" t="s">
        <v>71</v>
      </c>
      <c r="C27" s="2" t="s">
        <v>72</v>
      </c>
      <c r="D27" s="2" t="s">
        <v>757</v>
      </c>
      <c r="E27" s="2" t="s">
        <v>1014</v>
      </c>
      <c r="F27" s="2">
        <v>60</v>
      </c>
      <c r="G27" s="2" t="s">
        <v>1015</v>
      </c>
      <c r="I27" s="3" t="s">
        <v>1014</v>
      </c>
      <c r="J27" s="3">
        <v>60</v>
      </c>
      <c r="K27" s="4" t="s">
        <v>1015</v>
      </c>
      <c r="N27" s="8" t="s">
        <v>1332</v>
      </c>
      <c r="O27" s="8" t="s">
        <v>1891</v>
      </c>
      <c r="P27" s="9" t="s">
        <v>1960</v>
      </c>
      <c r="S27" s="2" t="s">
        <v>1753</v>
      </c>
      <c r="T27" s="2" t="s">
        <v>1754</v>
      </c>
      <c r="U27" s="2" t="s">
        <v>1408</v>
      </c>
      <c r="V27" s="2" t="s">
        <v>1729</v>
      </c>
      <c r="W27" s="2" t="s">
        <v>1752</v>
      </c>
      <c r="X27" s="2" t="s">
        <v>1753</v>
      </c>
      <c r="Y27" s="2" t="s">
        <v>1753</v>
      </c>
    </row>
    <row r="28" spans="1:25" x14ac:dyDescent="0.35">
      <c r="A28" s="2" t="s">
        <v>73</v>
      </c>
      <c r="B28" s="2" t="s">
        <v>74</v>
      </c>
      <c r="C28" s="2" t="s">
        <v>75</v>
      </c>
      <c r="D28" s="2" t="s">
        <v>758</v>
      </c>
      <c r="E28" s="2" t="s">
        <v>75</v>
      </c>
      <c r="F28" s="2">
        <v>64</v>
      </c>
      <c r="G28" s="2" t="s">
        <v>1023</v>
      </c>
      <c r="I28" s="3" t="s">
        <v>1016</v>
      </c>
      <c r="J28" s="3">
        <v>96</v>
      </c>
      <c r="K28" s="4" t="s">
        <v>1017</v>
      </c>
      <c r="N28" s="8" t="s">
        <v>1333</v>
      </c>
      <c r="O28" s="8" t="s">
        <v>1892</v>
      </c>
      <c r="P28" s="9" t="s">
        <v>1961</v>
      </c>
      <c r="S28" s="2" t="s">
        <v>1755</v>
      </c>
      <c r="T28" s="2" t="s">
        <v>1756</v>
      </c>
      <c r="U28" s="2" t="s">
        <v>1409</v>
      </c>
      <c r="V28" s="2" t="s">
        <v>1729</v>
      </c>
      <c r="W28" s="2" t="s">
        <v>1755</v>
      </c>
      <c r="X28" s="2" t="s">
        <v>1755</v>
      </c>
      <c r="Y28" s="2" t="s">
        <v>1755</v>
      </c>
    </row>
    <row r="29" spans="1:25" x14ac:dyDescent="0.35">
      <c r="A29" s="2" t="s">
        <v>76</v>
      </c>
      <c r="B29" s="2" t="s">
        <v>77</v>
      </c>
      <c r="C29" s="2" t="s">
        <v>78</v>
      </c>
      <c r="D29" s="2" t="s">
        <v>759</v>
      </c>
      <c r="E29" s="2" t="s">
        <v>1018</v>
      </c>
      <c r="F29" s="2">
        <v>68</v>
      </c>
      <c r="G29" s="2" t="s">
        <v>1194</v>
      </c>
      <c r="I29" s="3" t="s">
        <v>1018</v>
      </c>
      <c r="J29" s="3">
        <v>68</v>
      </c>
      <c r="K29" s="4" t="s">
        <v>1194</v>
      </c>
      <c r="N29" s="8" t="s">
        <v>1334</v>
      </c>
      <c r="O29" s="8" t="s">
        <v>1893</v>
      </c>
      <c r="P29" s="9" t="s">
        <v>1962</v>
      </c>
      <c r="S29" s="2" t="s">
        <v>1757</v>
      </c>
      <c r="T29" s="2" t="s">
        <v>1758</v>
      </c>
      <c r="U29" s="2" t="s">
        <v>1410</v>
      </c>
      <c r="V29" s="2" t="s">
        <v>1729</v>
      </c>
      <c r="W29" s="2" t="s">
        <v>1757</v>
      </c>
      <c r="X29" s="2" t="s">
        <v>1757</v>
      </c>
      <c r="Y29" s="2" t="s">
        <v>1757</v>
      </c>
    </row>
    <row r="30" spans="1:25" x14ac:dyDescent="0.35">
      <c r="A30" s="2" t="s">
        <v>79</v>
      </c>
      <c r="B30" s="2" t="s">
        <v>80</v>
      </c>
      <c r="C30" s="2" t="s">
        <v>81</v>
      </c>
      <c r="D30" s="2" t="s">
        <v>760</v>
      </c>
      <c r="E30" s="2" t="s">
        <v>1004</v>
      </c>
      <c r="F30" s="2">
        <v>977</v>
      </c>
      <c r="G30" s="2" t="s">
        <v>1005</v>
      </c>
      <c r="I30" s="3" t="s">
        <v>1019</v>
      </c>
      <c r="J30" s="3">
        <v>986</v>
      </c>
      <c r="K30" s="4" t="s">
        <v>1020</v>
      </c>
      <c r="N30" s="8" t="s">
        <v>1335</v>
      </c>
      <c r="O30" s="8" t="s">
        <v>1894</v>
      </c>
      <c r="P30" s="9" t="s">
        <v>1963</v>
      </c>
      <c r="S30" s="2" t="s">
        <v>1859</v>
      </c>
      <c r="T30" s="2" t="s">
        <v>1859</v>
      </c>
      <c r="U30" s="2" t="s">
        <v>1859</v>
      </c>
      <c r="V30" s="2" t="s">
        <v>1859</v>
      </c>
      <c r="W30" s="2" t="s">
        <v>1859</v>
      </c>
      <c r="X30" s="2" t="s">
        <v>1859</v>
      </c>
      <c r="Y30" s="2" t="s">
        <v>1859</v>
      </c>
    </row>
    <row r="31" spans="1:25" x14ac:dyDescent="0.35">
      <c r="A31" s="2" t="s">
        <v>82</v>
      </c>
      <c r="B31" s="2" t="s">
        <v>83</v>
      </c>
      <c r="C31" s="2" t="s">
        <v>84</v>
      </c>
      <c r="D31" s="2" t="s">
        <v>761</v>
      </c>
      <c r="E31" s="2" t="s">
        <v>1024</v>
      </c>
      <c r="F31" s="2">
        <v>72</v>
      </c>
      <c r="G31" s="2" t="s">
        <v>1025</v>
      </c>
      <c r="I31" s="3" t="s">
        <v>1021</v>
      </c>
      <c r="J31" s="3">
        <v>44</v>
      </c>
      <c r="K31" s="4" t="s">
        <v>1022</v>
      </c>
      <c r="N31" s="8" t="s">
        <v>1336</v>
      </c>
      <c r="O31" s="8" t="s">
        <v>1895</v>
      </c>
      <c r="P31" s="9" t="s">
        <v>1964</v>
      </c>
    </row>
    <row r="32" spans="1:25" x14ac:dyDescent="0.35">
      <c r="A32" s="2" t="s">
        <v>85</v>
      </c>
      <c r="B32" s="2" t="s">
        <v>86</v>
      </c>
      <c r="C32" s="2" t="s">
        <v>87</v>
      </c>
      <c r="D32" s="2" t="s">
        <v>762</v>
      </c>
      <c r="E32" s="2" t="s">
        <v>1019</v>
      </c>
      <c r="F32" s="2">
        <v>986</v>
      </c>
      <c r="G32" s="2" t="s">
        <v>1020</v>
      </c>
      <c r="I32" s="3" t="s">
        <v>75</v>
      </c>
      <c r="J32" s="3">
        <v>64</v>
      </c>
      <c r="K32" s="4" t="s">
        <v>1023</v>
      </c>
      <c r="N32" s="8" t="s">
        <v>1337</v>
      </c>
      <c r="O32" s="8" t="s">
        <v>1896</v>
      </c>
      <c r="P32" s="9" t="s">
        <v>1965</v>
      </c>
    </row>
    <row r="33" spans="1:16" x14ac:dyDescent="0.35">
      <c r="A33" s="2" t="s">
        <v>91</v>
      </c>
      <c r="B33" s="2" t="s">
        <v>92</v>
      </c>
      <c r="C33" s="2" t="s">
        <v>93</v>
      </c>
      <c r="D33" s="2" t="s">
        <v>764</v>
      </c>
      <c r="E33" s="2" t="s">
        <v>1176</v>
      </c>
      <c r="F33" s="2">
        <v>840</v>
      </c>
      <c r="G33" s="2" t="s">
        <v>1177</v>
      </c>
      <c r="I33" s="3" t="s">
        <v>1024</v>
      </c>
      <c r="J33" s="3">
        <v>72</v>
      </c>
      <c r="K33" s="4" t="s">
        <v>1025</v>
      </c>
      <c r="N33" s="8" t="s">
        <v>1338</v>
      </c>
      <c r="O33" s="8" t="s">
        <v>1897</v>
      </c>
      <c r="P33" s="9" t="s">
        <v>1966</v>
      </c>
    </row>
    <row r="34" spans="1:16" x14ac:dyDescent="0.35">
      <c r="A34" s="2" t="s">
        <v>88</v>
      </c>
      <c r="B34" s="2" t="s">
        <v>89</v>
      </c>
      <c r="C34" s="2" t="s">
        <v>90</v>
      </c>
      <c r="D34" s="2" t="s">
        <v>763</v>
      </c>
      <c r="E34" s="2" t="s">
        <v>1176</v>
      </c>
      <c r="F34" s="2">
        <v>840</v>
      </c>
      <c r="G34" s="2" t="s">
        <v>1177</v>
      </c>
      <c r="I34" s="3" t="s">
        <v>1196</v>
      </c>
      <c r="J34" s="3">
        <v>974</v>
      </c>
      <c r="K34" s="4" t="s">
        <v>1197</v>
      </c>
      <c r="N34" s="8" t="s">
        <v>1339</v>
      </c>
      <c r="O34" s="8" t="s">
        <v>1898</v>
      </c>
      <c r="P34" s="9" t="s">
        <v>1967</v>
      </c>
    </row>
    <row r="35" spans="1:16" x14ac:dyDescent="0.35">
      <c r="A35" s="2" t="s">
        <v>94</v>
      </c>
      <c r="B35" s="2" t="s">
        <v>95</v>
      </c>
      <c r="C35" s="2" t="s">
        <v>96</v>
      </c>
      <c r="D35" s="2" t="s">
        <v>765</v>
      </c>
      <c r="E35" s="2" t="s">
        <v>1016</v>
      </c>
      <c r="F35" s="2">
        <v>96</v>
      </c>
      <c r="G35" s="2" t="s">
        <v>1017</v>
      </c>
      <c r="I35" s="3" t="s">
        <v>1026</v>
      </c>
      <c r="J35" s="3">
        <v>84</v>
      </c>
      <c r="K35" s="4" t="s">
        <v>1027</v>
      </c>
      <c r="N35" s="8" t="s">
        <v>1340</v>
      </c>
      <c r="O35" s="8" t="s">
        <v>1899</v>
      </c>
      <c r="P35" s="9" t="s">
        <v>1968</v>
      </c>
    </row>
    <row r="36" spans="1:16" x14ac:dyDescent="0.35">
      <c r="A36" s="2" t="s">
        <v>97</v>
      </c>
      <c r="B36" s="2" t="s">
        <v>98</v>
      </c>
      <c r="C36" s="2" t="s">
        <v>99</v>
      </c>
      <c r="D36" s="2" t="s">
        <v>766</v>
      </c>
      <c r="E36" s="2" t="s">
        <v>1009</v>
      </c>
      <c r="F36" s="2">
        <v>975</v>
      </c>
      <c r="G36" s="2" t="s">
        <v>1193</v>
      </c>
      <c r="I36" s="3" t="s">
        <v>1028</v>
      </c>
      <c r="J36" s="3">
        <v>124</v>
      </c>
      <c r="K36" s="4" t="s">
        <v>1029</v>
      </c>
      <c r="N36" s="8" t="s">
        <v>1341</v>
      </c>
      <c r="O36" s="8" t="s">
        <v>1900</v>
      </c>
      <c r="P36" s="9" t="s">
        <v>1609</v>
      </c>
    </row>
    <row r="37" spans="1:16" x14ac:dyDescent="0.35">
      <c r="A37" s="2" t="s">
        <v>100</v>
      </c>
      <c r="B37" s="2" t="s">
        <v>101</v>
      </c>
      <c r="C37" s="2" t="s">
        <v>102</v>
      </c>
      <c r="D37" s="2" t="s">
        <v>767</v>
      </c>
      <c r="E37" s="2" t="s">
        <v>1188</v>
      </c>
      <c r="F37" s="2">
        <v>952</v>
      </c>
      <c r="G37" s="2" t="s">
        <v>1291</v>
      </c>
      <c r="I37" s="3" t="s">
        <v>1030</v>
      </c>
      <c r="J37" s="3">
        <v>976</v>
      </c>
      <c r="K37" s="4" t="s">
        <v>1031</v>
      </c>
      <c r="N37" s="8" t="s">
        <v>1342</v>
      </c>
      <c r="O37" s="8" t="s">
        <v>1901</v>
      </c>
      <c r="P37" s="9" t="s">
        <v>1969</v>
      </c>
    </row>
    <row r="38" spans="1:16" x14ac:dyDescent="0.35">
      <c r="A38" s="2" t="s">
        <v>103</v>
      </c>
      <c r="B38" s="2" t="s">
        <v>104</v>
      </c>
      <c r="C38" s="2" t="s">
        <v>105</v>
      </c>
      <c r="D38" s="2" t="s">
        <v>768</v>
      </c>
      <c r="E38" s="2" t="s">
        <v>1012</v>
      </c>
      <c r="F38" s="2">
        <v>108</v>
      </c>
      <c r="G38" s="2" t="s">
        <v>1013</v>
      </c>
      <c r="I38" s="3" t="s">
        <v>1032</v>
      </c>
      <c r="J38" s="3">
        <v>756</v>
      </c>
      <c r="K38" s="4" t="s">
        <v>1033</v>
      </c>
      <c r="N38" s="8" t="s">
        <v>1343</v>
      </c>
      <c r="O38" s="8" t="s">
        <v>1902</v>
      </c>
      <c r="P38" s="9" t="s">
        <v>1970</v>
      </c>
    </row>
    <row r="39" spans="1:16" x14ac:dyDescent="0.35">
      <c r="A39" s="2" t="s">
        <v>106</v>
      </c>
      <c r="B39" s="2" t="s">
        <v>107</v>
      </c>
      <c r="C39" s="2" t="s">
        <v>108</v>
      </c>
      <c r="D39" s="2" t="s">
        <v>769</v>
      </c>
      <c r="E39" s="2" t="s">
        <v>1095</v>
      </c>
      <c r="F39" s="2">
        <v>116</v>
      </c>
      <c r="G39" s="2" t="s">
        <v>1225</v>
      </c>
      <c r="I39" s="3" t="s">
        <v>1034</v>
      </c>
      <c r="J39" s="3">
        <v>990</v>
      </c>
      <c r="K39" s="4" t="s">
        <v>1198</v>
      </c>
      <c r="N39" s="8" t="s">
        <v>1344</v>
      </c>
      <c r="O39" s="8" t="s">
        <v>1903</v>
      </c>
      <c r="P39" s="9" t="s">
        <v>1971</v>
      </c>
    </row>
    <row r="40" spans="1:16" x14ac:dyDescent="0.35">
      <c r="A40" s="2" t="s">
        <v>109</v>
      </c>
      <c r="B40" s="2" t="s">
        <v>110</v>
      </c>
      <c r="C40" s="2" t="s">
        <v>111</v>
      </c>
      <c r="D40" s="2" t="s">
        <v>770</v>
      </c>
      <c r="E40" s="2" t="s">
        <v>1185</v>
      </c>
      <c r="F40" s="2">
        <v>950</v>
      </c>
      <c r="G40" s="2" t="s">
        <v>1297</v>
      </c>
      <c r="I40" s="3" t="s">
        <v>1199</v>
      </c>
      <c r="J40" s="3">
        <v>0</v>
      </c>
      <c r="K40" s="4" t="s">
        <v>1200</v>
      </c>
      <c r="N40" s="8" t="s">
        <v>1345</v>
      </c>
      <c r="O40" s="8" t="s">
        <v>1904</v>
      </c>
      <c r="P40" s="9" t="s">
        <v>1972</v>
      </c>
    </row>
    <row r="41" spans="1:16" x14ac:dyDescent="0.35">
      <c r="A41" s="2" t="s">
        <v>112</v>
      </c>
      <c r="B41" s="2" t="s">
        <v>113</v>
      </c>
      <c r="C41" s="2" t="s">
        <v>114</v>
      </c>
      <c r="D41" s="2" t="s">
        <v>771</v>
      </c>
      <c r="E41" s="2" t="s">
        <v>1028</v>
      </c>
      <c r="F41" s="2">
        <v>124</v>
      </c>
      <c r="G41" s="2" t="s">
        <v>1029</v>
      </c>
      <c r="I41" s="3" t="s">
        <v>1035</v>
      </c>
      <c r="J41" s="3">
        <v>170</v>
      </c>
      <c r="K41" s="4" t="s">
        <v>1036</v>
      </c>
      <c r="N41" s="8" t="s">
        <v>1346</v>
      </c>
      <c r="O41" s="8" t="s">
        <v>1905</v>
      </c>
      <c r="P41" s="9" t="s">
        <v>1973</v>
      </c>
    </row>
    <row r="42" spans="1:16" x14ac:dyDescent="0.35">
      <c r="A42" s="2" t="s">
        <v>115</v>
      </c>
      <c r="B42" s="2" t="s">
        <v>116</v>
      </c>
      <c r="C42" s="2" t="s">
        <v>117</v>
      </c>
      <c r="D42" s="2" t="s">
        <v>772</v>
      </c>
      <c r="E42" s="2" t="s">
        <v>1040</v>
      </c>
      <c r="F42" s="2">
        <v>132</v>
      </c>
      <c r="G42" s="2" t="s">
        <v>1202</v>
      </c>
      <c r="I42" s="3" t="s">
        <v>1037</v>
      </c>
      <c r="J42" s="3">
        <v>188</v>
      </c>
      <c r="K42" s="4" t="s">
        <v>1038</v>
      </c>
      <c r="N42" s="8" t="s">
        <v>1347</v>
      </c>
      <c r="O42" s="8" t="s">
        <v>1906</v>
      </c>
      <c r="P42" s="9" t="s">
        <v>1974</v>
      </c>
    </row>
    <row r="43" spans="1:16" x14ac:dyDescent="0.35">
      <c r="A43" s="2" t="s">
        <v>118</v>
      </c>
      <c r="B43" s="2" t="s">
        <v>119</v>
      </c>
      <c r="C43" s="2" t="s">
        <v>120</v>
      </c>
      <c r="D43" s="2" t="s">
        <v>773</v>
      </c>
      <c r="E43" s="2" t="s">
        <v>1100</v>
      </c>
      <c r="F43" s="2">
        <v>136</v>
      </c>
      <c r="G43" s="2" t="s">
        <v>1230</v>
      </c>
      <c r="I43" s="3" t="s">
        <v>1039</v>
      </c>
      <c r="J43" s="3">
        <v>931</v>
      </c>
      <c r="K43" s="4" t="s">
        <v>1201</v>
      </c>
      <c r="N43" s="8" t="s">
        <v>1348</v>
      </c>
      <c r="O43" s="8" t="s">
        <v>1907</v>
      </c>
      <c r="P43" s="9" t="s">
        <v>1975</v>
      </c>
    </row>
    <row r="44" spans="1:16" x14ac:dyDescent="0.35">
      <c r="A44" s="2" t="s">
        <v>121</v>
      </c>
      <c r="B44" s="2" t="s">
        <v>122</v>
      </c>
      <c r="C44" s="2" t="s">
        <v>123</v>
      </c>
      <c r="D44" s="2" t="s">
        <v>774</v>
      </c>
      <c r="E44" s="2" t="s">
        <v>1185</v>
      </c>
      <c r="F44" s="2">
        <v>950</v>
      </c>
      <c r="G44" s="2" t="s">
        <v>1297</v>
      </c>
      <c r="I44" s="3" t="s">
        <v>1040</v>
      </c>
      <c r="J44" s="3">
        <v>132</v>
      </c>
      <c r="K44" s="4" t="s">
        <v>1202</v>
      </c>
      <c r="N44" s="8" t="s">
        <v>1349</v>
      </c>
      <c r="O44" s="8" t="s">
        <v>1908</v>
      </c>
      <c r="P44" s="9" t="s">
        <v>1976</v>
      </c>
    </row>
    <row r="45" spans="1:16" x14ac:dyDescent="0.35">
      <c r="A45" s="2" t="s">
        <v>124</v>
      </c>
      <c r="B45" s="2" t="s">
        <v>125</v>
      </c>
      <c r="C45" s="2" t="s">
        <v>126</v>
      </c>
      <c r="D45" s="2" t="s">
        <v>775</v>
      </c>
      <c r="E45" s="2" t="s">
        <v>1185</v>
      </c>
      <c r="F45" s="2">
        <v>950</v>
      </c>
      <c r="G45" s="2" t="s">
        <v>1297</v>
      </c>
      <c r="I45" s="3" t="s">
        <v>1041</v>
      </c>
      <c r="J45" s="3">
        <v>203</v>
      </c>
      <c r="K45" s="4" t="s">
        <v>1042</v>
      </c>
      <c r="N45" s="8" t="s">
        <v>1350</v>
      </c>
      <c r="O45" s="8" t="s">
        <v>1909</v>
      </c>
      <c r="P45" s="9" t="s">
        <v>1977</v>
      </c>
    </row>
    <row r="46" spans="1:16" x14ac:dyDescent="0.35">
      <c r="A46" s="2" t="s">
        <v>127</v>
      </c>
      <c r="B46" s="2" t="s">
        <v>128</v>
      </c>
      <c r="C46" s="2" t="s">
        <v>129</v>
      </c>
      <c r="D46" s="2" t="s">
        <v>776</v>
      </c>
      <c r="E46" s="2" t="s">
        <v>1034</v>
      </c>
      <c r="F46" s="2">
        <v>990</v>
      </c>
      <c r="G46" s="2" t="s">
        <v>1198</v>
      </c>
      <c r="I46" s="3" t="s">
        <v>1043</v>
      </c>
      <c r="J46" s="3">
        <v>262</v>
      </c>
      <c r="K46" s="4" t="s">
        <v>1044</v>
      </c>
      <c r="N46" s="8" t="s">
        <v>1351</v>
      </c>
      <c r="O46" s="8" t="s">
        <v>1910</v>
      </c>
      <c r="P46" s="9" t="s">
        <v>1978</v>
      </c>
    </row>
    <row r="47" spans="1:16" x14ac:dyDescent="0.35">
      <c r="A47" s="2" t="s">
        <v>130</v>
      </c>
      <c r="B47" s="2" t="s">
        <v>131</v>
      </c>
      <c r="C47" s="2" t="s">
        <v>132</v>
      </c>
      <c r="D47" s="2" t="s">
        <v>777</v>
      </c>
      <c r="E47" s="2" t="s">
        <v>1199</v>
      </c>
      <c r="F47" s="2">
        <v>0</v>
      </c>
      <c r="G47" s="2" t="s">
        <v>1200</v>
      </c>
      <c r="I47" s="3" t="s">
        <v>1045</v>
      </c>
      <c r="J47" s="3">
        <v>208</v>
      </c>
      <c r="K47" s="4" t="s">
        <v>1046</v>
      </c>
      <c r="N47" s="8" t="s">
        <v>1352</v>
      </c>
      <c r="O47" s="8" t="s">
        <v>1911</v>
      </c>
      <c r="P47" s="9" t="s">
        <v>1979</v>
      </c>
    </row>
    <row r="48" spans="1:16" x14ac:dyDescent="0.35">
      <c r="A48" s="2" t="s">
        <v>137</v>
      </c>
      <c r="B48" s="2" t="s">
        <v>138</v>
      </c>
      <c r="C48" s="2" t="s">
        <v>139</v>
      </c>
      <c r="D48" s="2" t="s">
        <v>780</v>
      </c>
      <c r="E48" s="2" t="s">
        <v>998</v>
      </c>
      <c r="F48" s="2">
        <v>36</v>
      </c>
      <c r="G48" s="2" t="s">
        <v>999</v>
      </c>
      <c r="I48" s="3" t="s">
        <v>1047</v>
      </c>
      <c r="J48" s="3">
        <v>214</v>
      </c>
      <c r="K48" s="4" t="s">
        <v>1048</v>
      </c>
      <c r="N48" s="8" t="s">
        <v>1353</v>
      </c>
      <c r="O48" s="8" t="s">
        <v>2023</v>
      </c>
      <c r="P48" s="9" t="s">
        <v>2024</v>
      </c>
    </row>
    <row r="49" spans="1:16" x14ac:dyDescent="0.35">
      <c r="A49" s="2" t="s">
        <v>140</v>
      </c>
      <c r="B49" s="2" t="s">
        <v>141</v>
      </c>
      <c r="C49" s="2" t="s">
        <v>142</v>
      </c>
      <c r="D49" s="2" t="s">
        <v>781</v>
      </c>
      <c r="E49" s="2" t="s">
        <v>998</v>
      </c>
      <c r="F49" s="2">
        <v>36</v>
      </c>
      <c r="G49" s="2" t="s">
        <v>999</v>
      </c>
      <c r="I49" s="3" t="s">
        <v>1049</v>
      </c>
      <c r="J49" s="3">
        <v>12</v>
      </c>
      <c r="K49" s="4" t="s">
        <v>1050</v>
      </c>
      <c r="N49" s="8" t="s">
        <v>1354</v>
      </c>
      <c r="O49" s="8" t="s">
        <v>1912</v>
      </c>
      <c r="P49" s="9" t="s">
        <v>1980</v>
      </c>
    </row>
    <row r="50" spans="1:16" x14ac:dyDescent="0.35">
      <c r="A50" s="2" t="s">
        <v>143</v>
      </c>
      <c r="B50" s="2" t="s">
        <v>144</v>
      </c>
      <c r="C50" s="2" t="s">
        <v>145</v>
      </c>
      <c r="D50" s="2" t="s">
        <v>782</v>
      </c>
      <c r="E50" s="2" t="s">
        <v>1035</v>
      </c>
      <c r="F50" s="2">
        <v>170</v>
      </c>
      <c r="G50" s="2" t="s">
        <v>1036</v>
      </c>
      <c r="I50" s="3" t="s">
        <v>1051</v>
      </c>
      <c r="J50" s="3">
        <v>818</v>
      </c>
      <c r="K50" s="4" t="s">
        <v>1052</v>
      </c>
      <c r="N50" s="8" t="s">
        <v>1355</v>
      </c>
      <c r="O50" s="8" t="s">
        <v>1913</v>
      </c>
      <c r="P50" s="9" t="s">
        <v>1981</v>
      </c>
    </row>
    <row r="51" spans="1:16" x14ac:dyDescent="0.35">
      <c r="A51" s="2" t="s">
        <v>146</v>
      </c>
      <c r="B51" s="2" t="s">
        <v>147</v>
      </c>
      <c r="C51" s="2" t="s">
        <v>148</v>
      </c>
      <c r="D51" s="2" t="s">
        <v>783</v>
      </c>
      <c r="E51" s="2" t="s">
        <v>1096</v>
      </c>
      <c r="F51" s="2">
        <v>174</v>
      </c>
      <c r="G51" s="2" t="s">
        <v>1226</v>
      </c>
      <c r="I51" s="3" t="s">
        <v>1053</v>
      </c>
      <c r="J51" s="3">
        <v>232</v>
      </c>
      <c r="K51" s="4" t="s">
        <v>1054</v>
      </c>
      <c r="N51" s="8" t="s">
        <v>1356</v>
      </c>
      <c r="O51" s="8" t="s">
        <v>1914</v>
      </c>
      <c r="P51" s="9" t="s">
        <v>1982</v>
      </c>
    </row>
    <row r="52" spans="1:16" x14ac:dyDescent="0.35">
      <c r="A52" s="2" t="s">
        <v>153</v>
      </c>
      <c r="B52" s="2" t="s">
        <v>154</v>
      </c>
      <c r="C52" s="2" t="s">
        <v>155</v>
      </c>
      <c r="D52" s="2" t="s">
        <v>786</v>
      </c>
      <c r="E52" s="2" t="s">
        <v>1037</v>
      </c>
      <c r="F52" s="2">
        <v>188</v>
      </c>
      <c r="G52" s="2" t="s">
        <v>1038</v>
      </c>
      <c r="I52" s="3" t="s">
        <v>1055</v>
      </c>
      <c r="J52" s="3">
        <v>230</v>
      </c>
      <c r="K52" s="4" t="s">
        <v>1056</v>
      </c>
      <c r="N52" s="8" t="s">
        <v>1357</v>
      </c>
      <c r="O52" s="8" t="s">
        <v>1915</v>
      </c>
      <c r="P52" s="9" t="s">
        <v>1983</v>
      </c>
    </row>
    <row r="53" spans="1:16" x14ac:dyDescent="0.35">
      <c r="A53" s="2" t="s">
        <v>719</v>
      </c>
      <c r="B53" s="2" t="s">
        <v>156</v>
      </c>
      <c r="C53" s="2" t="s">
        <v>157</v>
      </c>
      <c r="D53" s="2" t="s">
        <v>787</v>
      </c>
      <c r="E53" s="2" t="s">
        <v>1188</v>
      </c>
      <c r="F53" s="2">
        <v>952</v>
      </c>
      <c r="G53" s="2" t="s">
        <v>1291</v>
      </c>
      <c r="I53" s="3" t="s">
        <v>1057</v>
      </c>
      <c r="J53" s="3">
        <v>978</v>
      </c>
      <c r="K53" s="4" t="s">
        <v>1058</v>
      </c>
      <c r="N53" s="8" t="s">
        <v>1358</v>
      </c>
      <c r="O53" s="8" t="s">
        <v>1916</v>
      </c>
      <c r="P53" s="9" t="s">
        <v>1984</v>
      </c>
    </row>
    <row r="54" spans="1:16" x14ac:dyDescent="0.35">
      <c r="A54" s="2" t="s">
        <v>158</v>
      </c>
      <c r="B54" s="2" t="s">
        <v>159</v>
      </c>
      <c r="C54" s="2" t="s">
        <v>160</v>
      </c>
      <c r="D54" s="2" t="s">
        <v>788</v>
      </c>
      <c r="E54" s="2" t="s">
        <v>1079</v>
      </c>
      <c r="F54" s="2">
        <v>191</v>
      </c>
      <c r="G54" s="2" t="s">
        <v>1209</v>
      </c>
      <c r="I54" s="3" t="s">
        <v>1059</v>
      </c>
      <c r="J54" s="3">
        <v>242</v>
      </c>
      <c r="K54" s="4" t="s">
        <v>1203</v>
      </c>
      <c r="N54" s="8" t="s">
        <v>1359</v>
      </c>
      <c r="O54" s="8" t="s">
        <v>1917</v>
      </c>
      <c r="P54" s="9" t="s">
        <v>1985</v>
      </c>
    </row>
    <row r="55" spans="1:16" x14ac:dyDescent="0.35">
      <c r="A55" s="2" t="s">
        <v>161</v>
      </c>
      <c r="B55" s="2" t="s">
        <v>162</v>
      </c>
      <c r="C55" s="2" t="s">
        <v>163</v>
      </c>
      <c r="D55" s="2" t="s">
        <v>789</v>
      </c>
      <c r="E55" s="2" t="s">
        <v>1039</v>
      </c>
      <c r="F55" s="2">
        <v>931</v>
      </c>
      <c r="G55" s="2" t="s">
        <v>1201</v>
      </c>
      <c r="I55" s="3" t="s">
        <v>1060</v>
      </c>
      <c r="J55" s="3">
        <v>238</v>
      </c>
      <c r="K55" s="4" t="s">
        <v>1061</v>
      </c>
      <c r="N55" s="8" t="s">
        <v>1360</v>
      </c>
      <c r="O55" s="8" t="s">
        <v>1918</v>
      </c>
      <c r="P55" s="9" t="s">
        <v>1986</v>
      </c>
    </row>
    <row r="56" spans="1:16" x14ac:dyDescent="0.35">
      <c r="A56" s="2" t="s">
        <v>164</v>
      </c>
      <c r="B56" s="2" t="s">
        <v>165</v>
      </c>
      <c r="C56" s="2" t="s">
        <v>166</v>
      </c>
      <c r="D56" s="2" t="s">
        <v>790</v>
      </c>
      <c r="E56" s="2" t="s">
        <v>1057</v>
      </c>
      <c r="F56" s="2">
        <v>978</v>
      </c>
      <c r="G56" s="2" t="s">
        <v>1058</v>
      </c>
      <c r="I56" s="3" t="s">
        <v>1062</v>
      </c>
      <c r="J56" s="3">
        <v>826</v>
      </c>
      <c r="K56" s="4" t="s">
        <v>1063</v>
      </c>
      <c r="N56" s="8" t="s">
        <v>1361</v>
      </c>
      <c r="O56" s="8" t="s">
        <v>1919</v>
      </c>
      <c r="P56" s="9" t="s">
        <v>1987</v>
      </c>
    </row>
    <row r="57" spans="1:16" x14ac:dyDescent="0.35">
      <c r="A57" s="2" t="s">
        <v>167</v>
      </c>
      <c r="B57" s="2" t="s">
        <v>168</v>
      </c>
      <c r="C57" s="2" t="s">
        <v>169</v>
      </c>
      <c r="D57" s="2" t="s">
        <v>791</v>
      </c>
      <c r="E57" s="2" t="s">
        <v>1041</v>
      </c>
      <c r="F57" s="2">
        <v>203</v>
      </c>
      <c r="G57" s="2" t="s">
        <v>1042</v>
      </c>
      <c r="I57" s="3" t="s">
        <v>1064</v>
      </c>
      <c r="J57" s="3">
        <v>981</v>
      </c>
      <c r="K57" s="4" t="s">
        <v>1065</v>
      </c>
      <c r="N57" s="8" t="s">
        <v>1362</v>
      </c>
      <c r="O57" s="8" t="s">
        <v>1920</v>
      </c>
      <c r="P57" s="9" t="s">
        <v>1988</v>
      </c>
    </row>
    <row r="58" spans="1:16" x14ac:dyDescent="0.35">
      <c r="A58" s="2" t="s">
        <v>716</v>
      </c>
      <c r="B58" s="2" t="s">
        <v>151</v>
      </c>
      <c r="C58" s="2" t="s">
        <v>152</v>
      </c>
      <c r="D58" s="2" t="s">
        <v>785</v>
      </c>
      <c r="E58" s="2" t="s">
        <v>1030</v>
      </c>
      <c r="F58" s="2">
        <v>976</v>
      </c>
      <c r="G58" s="2" t="s">
        <v>1031</v>
      </c>
      <c r="I58" s="3" t="s">
        <v>1204</v>
      </c>
      <c r="J58" s="3">
        <v>0</v>
      </c>
      <c r="K58" s="4" t="s">
        <v>1205</v>
      </c>
      <c r="N58" s="8" t="s">
        <v>1363</v>
      </c>
      <c r="O58" s="8" t="s">
        <v>1921</v>
      </c>
      <c r="P58" s="9" t="s">
        <v>1989</v>
      </c>
    </row>
    <row r="59" spans="1:16" x14ac:dyDescent="0.35">
      <c r="A59" s="2" t="s">
        <v>170</v>
      </c>
      <c r="B59" s="2" t="s">
        <v>171</v>
      </c>
      <c r="C59" s="2" t="s">
        <v>172</v>
      </c>
      <c r="D59" s="2" t="s">
        <v>792</v>
      </c>
      <c r="E59" s="2" t="s">
        <v>1045</v>
      </c>
      <c r="F59" s="2">
        <v>208</v>
      </c>
      <c r="G59" s="2" t="s">
        <v>1046</v>
      </c>
      <c r="I59" s="3" t="s">
        <v>1066</v>
      </c>
      <c r="J59" s="3">
        <v>936</v>
      </c>
      <c r="K59" s="4" t="s">
        <v>1067</v>
      </c>
      <c r="N59" s="8" t="s">
        <v>1364</v>
      </c>
      <c r="O59" s="8" t="s">
        <v>1922</v>
      </c>
      <c r="P59" s="9" t="s">
        <v>1990</v>
      </c>
    </row>
    <row r="60" spans="1:16" x14ac:dyDescent="0.35">
      <c r="A60" s="2" t="s">
        <v>173</v>
      </c>
      <c r="B60" s="2" t="s">
        <v>174</v>
      </c>
      <c r="C60" s="2" t="s">
        <v>175</v>
      </c>
      <c r="D60" s="2" t="s">
        <v>793</v>
      </c>
      <c r="E60" s="2" t="s">
        <v>1043</v>
      </c>
      <c r="F60" s="2">
        <v>262</v>
      </c>
      <c r="G60" s="2" t="s">
        <v>1044</v>
      </c>
      <c r="I60" s="3" t="s">
        <v>1068</v>
      </c>
      <c r="J60" s="3">
        <v>292</v>
      </c>
      <c r="K60" s="4" t="s">
        <v>1069</v>
      </c>
      <c r="N60" s="8" t="s">
        <v>1365</v>
      </c>
      <c r="O60" s="8" t="s">
        <v>1923</v>
      </c>
      <c r="P60" s="9" t="s">
        <v>1991</v>
      </c>
    </row>
    <row r="61" spans="1:16" x14ac:dyDescent="0.35">
      <c r="A61" s="2" t="s">
        <v>176</v>
      </c>
      <c r="B61" s="2" t="s">
        <v>177</v>
      </c>
      <c r="C61" s="2" t="s">
        <v>178</v>
      </c>
      <c r="D61" s="2" t="s">
        <v>794</v>
      </c>
      <c r="E61" s="2" t="s">
        <v>1186</v>
      </c>
      <c r="F61" s="2">
        <v>951</v>
      </c>
      <c r="G61" s="2" t="s">
        <v>1187</v>
      </c>
      <c r="I61" s="3" t="s">
        <v>1070</v>
      </c>
      <c r="J61" s="3">
        <v>270</v>
      </c>
      <c r="K61" s="4" t="s">
        <v>1071</v>
      </c>
      <c r="N61" s="8" t="s">
        <v>1366</v>
      </c>
      <c r="O61" s="8" t="s">
        <v>1924</v>
      </c>
      <c r="P61" s="9" t="s">
        <v>1992</v>
      </c>
    </row>
    <row r="62" spans="1:16" x14ac:dyDescent="0.35">
      <c r="A62" s="2" t="s">
        <v>179</v>
      </c>
      <c r="B62" s="2" t="s">
        <v>180</v>
      </c>
      <c r="C62" s="2" t="s">
        <v>181</v>
      </c>
      <c r="D62" s="2" t="s">
        <v>795</v>
      </c>
      <c r="E62" s="2" t="s">
        <v>1047</v>
      </c>
      <c r="F62" s="2">
        <v>214</v>
      </c>
      <c r="G62" s="2" t="s">
        <v>1048</v>
      </c>
      <c r="I62" s="3" t="s">
        <v>1072</v>
      </c>
      <c r="J62" s="3">
        <v>324</v>
      </c>
      <c r="K62" s="4" t="s">
        <v>1073</v>
      </c>
      <c r="N62" s="8" t="s">
        <v>1367</v>
      </c>
      <c r="O62" s="8" t="s">
        <v>1925</v>
      </c>
      <c r="P62" s="9" t="s">
        <v>1993</v>
      </c>
    </row>
    <row r="63" spans="1:16" x14ac:dyDescent="0.35">
      <c r="A63" s="2" t="s">
        <v>182</v>
      </c>
      <c r="B63" s="2" t="s">
        <v>183</v>
      </c>
      <c r="C63" s="2" t="s">
        <v>184</v>
      </c>
      <c r="D63" s="2" t="s">
        <v>796</v>
      </c>
      <c r="E63" s="2" t="s">
        <v>1176</v>
      </c>
      <c r="F63" s="2">
        <v>840</v>
      </c>
      <c r="G63" s="2" t="s">
        <v>1177</v>
      </c>
      <c r="I63" s="3" t="s">
        <v>1074</v>
      </c>
      <c r="J63" s="3">
        <v>320</v>
      </c>
      <c r="K63" s="4" t="s">
        <v>1075</v>
      </c>
      <c r="N63" s="8" t="s">
        <v>1368</v>
      </c>
      <c r="O63" s="8" t="s">
        <v>1926</v>
      </c>
      <c r="P63" s="9" t="s">
        <v>1994</v>
      </c>
    </row>
    <row r="64" spans="1:16" x14ac:dyDescent="0.35">
      <c r="A64" s="2" t="s">
        <v>185</v>
      </c>
      <c r="B64" s="2" t="s">
        <v>186</v>
      </c>
      <c r="C64" s="2" t="s">
        <v>187</v>
      </c>
      <c r="D64" s="2" t="s">
        <v>797</v>
      </c>
      <c r="E64" s="2" t="s">
        <v>1051</v>
      </c>
      <c r="F64" s="2">
        <v>818</v>
      </c>
      <c r="G64" s="2" t="s">
        <v>1052</v>
      </c>
      <c r="I64" s="3" t="s">
        <v>1076</v>
      </c>
      <c r="J64" s="3">
        <v>328</v>
      </c>
      <c r="K64" s="4" t="s">
        <v>1206</v>
      </c>
      <c r="N64" s="8" t="s">
        <v>1369</v>
      </c>
      <c r="O64" s="8" t="s">
        <v>1927</v>
      </c>
      <c r="P64" s="9" t="s">
        <v>1995</v>
      </c>
    </row>
    <row r="65" spans="1:16" x14ac:dyDescent="0.35">
      <c r="A65" s="2" t="s">
        <v>188</v>
      </c>
      <c r="B65" s="2" t="s">
        <v>189</v>
      </c>
      <c r="C65" s="2" t="s">
        <v>190</v>
      </c>
      <c r="D65" s="2" t="s">
        <v>798</v>
      </c>
      <c r="E65" s="2" t="s">
        <v>1176</v>
      </c>
      <c r="F65" s="2">
        <v>840</v>
      </c>
      <c r="G65" s="2" t="s">
        <v>1177</v>
      </c>
      <c r="I65" s="3" t="s">
        <v>1077</v>
      </c>
      <c r="J65" s="3">
        <v>344</v>
      </c>
      <c r="K65" s="4" t="s">
        <v>1207</v>
      </c>
      <c r="N65" s="8" t="s">
        <v>1370</v>
      </c>
      <c r="O65" s="8" t="s">
        <v>1928</v>
      </c>
      <c r="P65" s="9" t="s">
        <v>1996</v>
      </c>
    </row>
    <row r="66" spans="1:16" x14ac:dyDescent="0.35">
      <c r="A66" s="2" t="s">
        <v>191</v>
      </c>
      <c r="B66" s="2" t="s">
        <v>192</v>
      </c>
      <c r="C66" s="2" t="s">
        <v>193</v>
      </c>
      <c r="D66" s="2" t="s">
        <v>799</v>
      </c>
      <c r="E66" s="2" t="s">
        <v>1185</v>
      </c>
      <c r="F66" s="2">
        <v>950</v>
      </c>
      <c r="G66" s="2" t="s">
        <v>1297</v>
      </c>
      <c r="I66" s="3" t="s">
        <v>1078</v>
      </c>
      <c r="J66" s="3">
        <v>340</v>
      </c>
      <c r="K66" s="4" t="s">
        <v>1208</v>
      </c>
      <c r="N66" s="8" t="s">
        <v>1371</v>
      </c>
      <c r="O66" s="8" t="s">
        <v>1929</v>
      </c>
      <c r="P66" s="9" t="s">
        <v>1997</v>
      </c>
    </row>
    <row r="67" spans="1:16" x14ac:dyDescent="0.35">
      <c r="A67" s="2" t="s">
        <v>194</v>
      </c>
      <c r="B67" s="2" t="s">
        <v>195</v>
      </c>
      <c r="C67" s="2" t="s">
        <v>196</v>
      </c>
      <c r="D67" s="2" t="s">
        <v>800</v>
      </c>
      <c r="E67" s="2" t="s">
        <v>1053</v>
      </c>
      <c r="F67" s="2">
        <v>232</v>
      </c>
      <c r="G67" s="2" t="s">
        <v>1054</v>
      </c>
      <c r="I67" s="3" t="s">
        <v>1079</v>
      </c>
      <c r="J67" s="3">
        <v>191</v>
      </c>
      <c r="K67" s="4" t="s">
        <v>1209</v>
      </c>
      <c r="N67" s="8" t="s">
        <v>1372</v>
      </c>
      <c r="O67" s="8" t="s">
        <v>1930</v>
      </c>
      <c r="P67" s="9" t="s">
        <v>1998</v>
      </c>
    </row>
    <row r="68" spans="1:16" x14ac:dyDescent="0.35">
      <c r="A68" s="2" t="s">
        <v>197</v>
      </c>
      <c r="B68" s="2" t="s">
        <v>198</v>
      </c>
      <c r="C68" s="2" t="s">
        <v>199</v>
      </c>
      <c r="D68" s="2" t="s">
        <v>801</v>
      </c>
      <c r="E68" s="2" t="s">
        <v>1057</v>
      </c>
      <c r="F68" s="2">
        <v>978</v>
      </c>
      <c r="G68" s="2" t="s">
        <v>1058</v>
      </c>
      <c r="I68" s="3" t="s">
        <v>1080</v>
      </c>
      <c r="J68" s="3">
        <v>332</v>
      </c>
      <c r="K68" s="4" t="s">
        <v>1210</v>
      </c>
      <c r="N68" s="8" t="s">
        <v>1373</v>
      </c>
      <c r="O68" s="8" t="s">
        <v>1931</v>
      </c>
      <c r="P68" s="9" t="s">
        <v>1999</v>
      </c>
    </row>
    <row r="69" spans="1:16" x14ac:dyDescent="0.35">
      <c r="A69" s="2" t="s">
        <v>729</v>
      </c>
      <c r="B69" s="2" t="s">
        <v>614</v>
      </c>
      <c r="C69" s="2" t="s">
        <v>615</v>
      </c>
      <c r="D69" s="2" t="s">
        <v>943</v>
      </c>
      <c r="E69" s="2" t="s">
        <v>1159</v>
      </c>
      <c r="F69" s="2">
        <v>748</v>
      </c>
      <c r="G69" s="2" t="s">
        <v>1277</v>
      </c>
      <c r="I69" s="3" t="s">
        <v>1081</v>
      </c>
      <c r="J69" s="3">
        <v>348</v>
      </c>
      <c r="K69" s="4" t="s">
        <v>1211</v>
      </c>
      <c r="N69" s="8" t="s">
        <v>1374</v>
      </c>
      <c r="O69" s="8" t="s">
        <v>1932</v>
      </c>
      <c r="P69" s="9" t="s">
        <v>2000</v>
      </c>
    </row>
    <row r="70" spans="1:16" x14ac:dyDescent="0.35">
      <c r="A70" s="2" t="s">
        <v>200</v>
      </c>
      <c r="B70" s="2" t="s">
        <v>201</v>
      </c>
      <c r="C70" s="2" t="s">
        <v>202</v>
      </c>
      <c r="D70" s="2" t="s">
        <v>802</v>
      </c>
      <c r="E70" s="2" t="s">
        <v>1055</v>
      </c>
      <c r="F70" s="2">
        <v>230</v>
      </c>
      <c r="G70" s="2" t="s">
        <v>1056</v>
      </c>
      <c r="I70" s="3" t="s">
        <v>1082</v>
      </c>
      <c r="J70" s="3">
        <v>360</v>
      </c>
      <c r="K70" s="4" t="s">
        <v>1212</v>
      </c>
      <c r="N70" s="8" t="s">
        <v>1375</v>
      </c>
      <c r="O70" s="8" t="s">
        <v>1933</v>
      </c>
      <c r="P70" s="9" t="s">
        <v>2001</v>
      </c>
    </row>
    <row r="71" spans="1:16" x14ac:dyDescent="0.35">
      <c r="A71" s="2" t="s">
        <v>720</v>
      </c>
      <c r="B71" s="2" t="s">
        <v>203</v>
      </c>
      <c r="C71" s="2" t="s">
        <v>204</v>
      </c>
      <c r="D71" s="2" t="s">
        <v>803</v>
      </c>
      <c r="E71" s="2" t="s">
        <v>1060</v>
      </c>
      <c r="F71" s="2">
        <v>238</v>
      </c>
      <c r="G71" s="2" t="s">
        <v>1061</v>
      </c>
      <c r="I71" s="3" t="s">
        <v>1083</v>
      </c>
      <c r="J71" s="3">
        <v>376</v>
      </c>
      <c r="K71" s="4" t="s">
        <v>1213</v>
      </c>
      <c r="N71" s="8" t="s">
        <v>1376</v>
      </c>
      <c r="O71" s="8" t="s">
        <v>1934</v>
      </c>
      <c r="P71" s="9" t="s">
        <v>2002</v>
      </c>
    </row>
    <row r="72" spans="1:16" x14ac:dyDescent="0.35">
      <c r="A72" s="2" t="s">
        <v>205</v>
      </c>
      <c r="B72" s="2" t="s">
        <v>206</v>
      </c>
      <c r="C72" s="2" t="s">
        <v>207</v>
      </c>
      <c r="D72" s="2" t="s">
        <v>804</v>
      </c>
      <c r="E72" s="2" t="s">
        <v>1045</v>
      </c>
      <c r="F72" s="2">
        <v>208</v>
      </c>
      <c r="G72" s="2" t="s">
        <v>1046</v>
      </c>
      <c r="I72" s="3" t="s">
        <v>1214</v>
      </c>
      <c r="J72" s="3">
        <v>0</v>
      </c>
      <c r="K72" s="4" t="s">
        <v>1215</v>
      </c>
      <c r="N72" s="8" t="s">
        <v>1377</v>
      </c>
      <c r="O72" s="8" t="s">
        <v>1935</v>
      </c>
      <c r="P72" s="9" t="s">
        <v>2003</v>
      </c>
    </row>
    <row r="73" spans="1:16" x14ac:dyDescent="0.35">
      <c r="A73" s="2" t="s">
        <v>208</v>
      </c>
      <c r="B73" s="2" t="s">
        <v>209</v>
      </c>
      <c r="C73" s="2" t="s">
        <v>210</v>
      </c>
      <c r="D73" s="2" t="s">
        <v>805</v>
      </c>
      <c r="E73" s="2" t="s">
        <v>1059</v>
      </c>
      <c r="F73" s="2">
        <v>242</v>
      </c>
      <c r="G73" s="2" t="s">
        <v>1203</v>
      </c>
      <c r="I73" s="3" t="s">
        <v>1084</v>
      </c>
      <c r="J73" s="3">
        <v>356</v>
      </c>
      <c r="K73" s="4" t="s">
        <v>1216</v>
      </c>
      <c r="N73" s="8" t="s">
        <v>1378</v>
      </c>
      <c r="O73" s="8" t="s">
        <v>1936</v>
      </c>
      <c r="P73" s="9" t="s">
        <v>2004</v>
      </c>
    </row>
    <row r="74" spans="1:16" x14ac:dyDescent="0.35">
      <c r="A74" s="2" t="s">
        <v>211</v>
      </c>
      <c r="B74" s="2" t="s">
        <v>212</v>
      </c>
      <c r="C74" s="2" t="s">
        <v>213</v>
      </c>
      <c r="D74" s="2" t="s">
        <v>806</v>
      </c>
      <c r="E74" s="2" t="s">
        <v>1057</v>
      </c>
      <c r="F74" s="2">
        <v>978</v>
      </c>
      <c r="G74" s="2" t="s">
        <v>1058</v>
      </c>
      <c r="I74" s="3" t="s">
        <v>1085</v>
      </c>
      <c r="J74" s="3">
        <v>368</v>
      </c>
      <c r="K74" s="4" t="s">
        <v>1086</v>
      </c>
    </row>
    <row r="75" spans="1:16" x14ac:dyDescent="0.35">
      <c r="A75" s="2" t="s">
        <v>214</v>
      </c>
      <c r="B75" s="2" t="s">
        <v>215</v>
      </c>
      <c r="C75" s="2" t="s">
        <v>216</v>
      </c>
      <c r="D75" s="2" t="s">
        <v>807</v>
      </c>
      <c r="E75" s="2" t="s">
        <v>1057</v>
      </c>
      <c r="F75" s="2">
        <v>978</v>
      </c>
      <c r="G75" s="2" t="s">
        <v>1058</v>
      </c>
      <c r="I75" s="3" t="s">
        <v>1087</v>
      </c>
      <c r="J75" s="3">
        <v>364</v>
      </c>
      <c r="K75" s="4" t="s">
        <v>1217</v>
      </c>
    </row>
    <row r="76" spans="1:16" x14ac:dyDescent="0.35">
      <c r="A76" s="2" t="s">
        <v>217</v>
      </c>
      <c r="B76" s="2" t="s">
        <v>218</v>
      </c>
      <c r="C76" s="2" t="s">
        <v>219</v>
      </c>
      <c r="D76" s="2" t="s">
        <v>808</v>
      </c>
      <c r="E76" s="2" t="s">
        <v>1057</v>
      </c>
      <c r="F76" s="2">
        <v>978</v>
      </c>
      <c r="G76" s="2" t="s">
        <v>1058</v>
      </c>
      <c r="I76" s="3" t="s">
        <v>1088</v>
      </c>
      <c r="J76" s="3">
        <v>352</v>
      </c>
      <c r="K76" s="4" t="s">
        <v>1089</v>
      </c>
    </row>
    <row r="77" spans="1:16" x14ac:dyDescent="0.35">
      <c r="A77" s="2" t="s">
        <v>220</v>
      </c>
      <c r="B77" s="2" t="s">
        <v>221</v>
      </c>
      <c r="C77" s="2" t="s">
        <v>222</v>
      </c>
      <c r="D77" s="2" t="s">
        <v>809</v>
      </c>
      <c r="E77" s="2" t="s">
        <v>1057</v>
      </c>
      <c r="F77" s="2">
        <v>978</v>
      </c>
      <c r="G77" s="2" t="s">
        <v>1058</v>
      </c>
      <c r="I77" s="3" t="s">
        <v>1218</v>
      </c>
      <c r="J77" s="3">
        <v>0</v>
      </c>
      <c r="K77" s="4" t="s">
        <v>1219</v>
      </c>
    </row>
    <row r="78" spans="1:16" x14ac:dyDescent="0.35">
      <c r="A78" s="2" t="s">
        <v>223</v>
      </c>
      <c r="B78" s="2" t="s">
        <v>224</v>
      </c>
      <c r="C78" s="2" t="s">
        <v>225</v>
      </c>
      <c r="D78" s="2" t="s">
        <v>810</v>
      </c>
      <c r="E78" s="2" t="s">
        <v>1057</v>
      </c>
      <c r="F78" s="2">
        <v>978</v>
      </c>
      <c r="G78" s="2" t="s">
        <v>1058</v>
      </c>
      <c r="I78" s="3" t="s">
        <v>1090</v>
      </c>
      <c r="J78" s="3">
        <v>388</v>
      </c>
      <c r="K78" s="4" t="s">
        <v>1220</v>
      </c>
    </row>
    <row r="79" spans="1:16" x14ac:dyDescent="0.35">
      <c r="A79" s="2" t="s">
        <v>226</v>
      </c>
      <c r="B79" s="2" t="s">
        <v>227</v>
      </c>
      <c r="C79" s="2" t="s">
        <v>228</v>
      </c>
      <c r="D79" s="2" t="s">
        <v>811</v>
      </c>
      <c r="E79" s="2" t="s">
        <v>1185</v>
      </c>
      <c r="F79" s="2">
        <v>950</v>
      </c>
      <c r="G79" s="2" t="s">
        <v>1297</v>
      </c>
      <c r="I79" s="3" t="s">
        <v>1091</v>
      </c>
      <c r="J79" s="3">
        <v>400</v>
      </c>
      <c r="K79" s="4" t="s">
        <v>1221</v>
      </c>
    </row>
    <row r="80" spans="1:16" x14ac:dyDescent="0.35">
      <c r="A80" s="2" t="s">
        <v>229</v>
      </c>
      <c r="B80" s="2" t="s">
        <v>230</v>
      </c>
      <c r="C80" s="2" t="s">
        <v>231</v>
      </c>
      <c r="D80" s="2" t="s">
        <v>812</v>
      </c>
      <c r="E80" s="2" t="s">
        <v>1070</v>
      </c>
      <c r="F80" s="2">
        <v>270</v>
      </c>
      <c r="G80" s="2" t="s">
        <v>1071</v>
      </c>
      <c r="I80" s="3" t="s">
        <v>1092</v>
      </c>
      <c r="J80" s="3">
        <v>392</v>
      </c>
      <c r="K80" s="4" t="s">
        <v>1222</v>
      </c>
    </row>
    <row r="81" spans="1:11" x14ac:dyDescent="0.35">
      <c r="A81" s="2" t="s">
        <v>232</v>
      </c>
      <c r="B81" s="2" t="s">
        <v>233</v>
      </c>
      <c r="C81" s="2" t="s">
        <v>234</v>
      </c>
      <c r="D81" s="2" t="s">
        <v>813</v>
      </c>
      <c r="E81" s="2" t="s">
        <v>1064</v>
      </c>
      <c r="F81" s="2">
        <v>981</v>
      </c>
      <c r="G81" s="2" t="s">
        <v>1065</v>
      </c>
      <c r="I81" s="3" t="s">
        <v>1093</v>
      </c>
      <c r="J81" s="3">
        <v>404</v>
      </c>
      <c r="K81" s="4" t="s">
        <v>1223</v>
      </c>
    </row>
    <row r="82" spans="1:11" x14ac:dyDescent="0.35">
      <c r="A82" s="2" t="s">
        <v>235</v>
      </c>
      <c r="B82" s="2" t="s">
        <v>236</v>
      </c>
      <c r="C82" s="2" t="s">
        <v>237</v>
      </c>
      <c r="D82" s="2" t="s">
        <v>814</v>
      </c>
      <c r="E82" s="2" t="s">
        <v>1057</v>
      </c>
      <c r="F82" s="2">
        <v>978</v>
      </c>
      <c r="G82" s="2" t="s">
        <v>1058</v>
      </c>
      <c r="I82" s="3" t="s">
        <v>1094</v>
      </c>
      <c r="J82" s="3">
        <v>417</v>
      </c>
      <c r="K82" s="4" t="s">
        <v>1224</v>
      </c>
    </row>
    <row r="83" spans="1:11" x14ac:dyDescent="0.35">
      <c r="A83" s="2" t="s">
        <v>238</v>
      </c>
      <c r="B83" s="2" t="s">
        <v>239</v>
      </c>
      <c r="C83" s="2" t="s">
        <v>240</v>
      </c>
      <c r="D83" s="2" t="s">
        <v>815</v>
      </c>
      <c r="E83" s="2" t="s">
        <v>1066</v>
      </c>
      <c r="F83" s="2">
        <v>936</v>
      </c>
      <c r="G83" s="2" t="s">
        <v>1067</v>
      </c>
      <c r="I83" s="3" t="s">
        <v>1095</v>
      </c>
      <c r="J83" s="3">
        <v>116</v>
      </c>
      <c r="K83" s="4" t="s">
        <v>1225</v>
      </c>
    </row>
    <row r="84" spans="1:11" x14ac:dyDescent="0.35">
      <c r="A84" s="2" t="s">
        <v>241</v>
      </c>
      <c r="B84" s="2" t="s">
        <v>242</v>
      </c>
      <c r="C84" s="2" t="s">
        <v>243</v>
      </c>
      <c r="D84" s="2" t="s">
        <v>816</v>
      </c>
      <c r="E84" s="2" t="s">
        <v>1068</v>
      </c>
      <c r="F84" s="2">
        <v>292</v>
      </c>
      <c r="G84" s="2" t="s">
        <v>1069</v>
      </c>
      <c r="I84" s="3" t="s">
        <v>1096</v>
      </c>
      <c r="J84" s="3">
        <v>174</v>
      </c>
      <c r="K84" s="4" t="s">
        <v>1226</v>
      </c>
    </row>
    <row r="85" spans="1:11" x14ac:dyDescent="0.35">
      <c r="A85" s="2" t="s">
        <v>244</v>
      </c>
      <c r="B85" s="2" t="s">
        <v>245</v>
      </c>
      <c r="C85" s="2" t="s">
        <v>246</v>
      </c>
      <c r="D85" s="2" t="s">
        <v>817</v>
      </c>
      <c r="E85" s="2" t="s">
        <v>1057</v>
      </c>
      <c r="F85" s="2">
        <v>978</v>
      </c>
      <c r="G85" s="2" t="s">
        <v>1058</v>
      </c>
      <c r="I85" s="3" t="s">
        <v>1097</v>
      </c>
      <c r="J85" s="3">
        <v>408</v>
      </c>
      <c r="K85" s="4" t="s">
        <v>1227</v>
      </c>
    </row>
    <row r="86" spans="1:11" x14ac:dyDescent="0.35">
      <c r="A86" s="2" t="s">
        <v>247</v>
      </c>
      <c r="B86" s="2" t="s">
        <v>248</v>
      </c>
      <c r="C86" s="2" t="s">
        <v>249</v>
      </c>
      <c r="D86" s="2" t="s">
        <v>818</v>
      </c>
      <c r="E86" s="2" t="s">
        <v>1045</v>
      </c>
      <c r="F86" s="2">
        <v>208</v>
      </c>
      <c r="G86" s="2" t="s">
        <v>1046</v>
      </c>
      <c r="I86" s="3" t="s">
        <v>1098</v>
      </c>
      <c r="J86" s="3">
        <v>410</v>
      </c>
      <c r="K86" s="4" t="s">
        <v>1228</v>
      </c>
    </row>
    <row r="87" spans="1:11" x14ac:dyDescent="0.35">
      <c r="A87" s="2" t="s">
        <v>250</v>
      </c>
      <c r="B87" s="2" t="s">
        <v>251</v>
      </c>
      <c r="C87" s="2" t="s">
        <v>252</v>
      </c>
      <c r="D87" s="2" t="s">
        <v>819</v>
      </c>
      <c r="E87" s="2" t="s">
        <v>1186</v>
      </c>
      <c r="F87" s="2">
        <v>951</v>
      </c>
      <c r="G87" s="2" t="s">
        <v>1187</v>
      </c>
      <c r="I87" s="3" t="s">
        <v>1099</v>
      </c>
      <c r="J87" s="3">
        <v>414</v>
      </c>
      <c r="K87" s="4" t="s">
        <v>1229</v>
      </c>
    </row>
    <row r="88" spans="1:11" x14ac:dyDescent="0.35">
      <c r="A88" s="2" t="s">
        <v>253</v>
      </c>
      <c r="B88" s="2" t="s">
        <v>254</v>
      </c>
      <c r="C88" s="2" t="s">
        <v>255</v>
      </c>
      <c r="D88" s="2" t="s">
        <v>820</v>
      </c>
      <c r="E88" s="2" t="s">
        <v>1057</v>
      </c>
      <c r="F88" s="2">
        <v>978</v>
      </c>
      <c r="G88" s="2" t="s">
        <v>1058</v>
      </c>
      <c r="I88" s="3" t="s">
        <v>1100</v>
      </c>
      <c r="J88" s="3">
        <v>136</v>
      </c>
      <c r="K88" s="4" t="s">
        <v>1230</v>
      </c>
    </row>
    <row r="89" spans="1:11" x14ac:dyDescent="0.35">
      <c r="A89" s="2" t="s">
        <v>256</v>
      </c>
      <c r="B89" s="2" t="s">
        <v>257</v>
      </c>
      <c r="C89" s="2" t="s">
        <v>258</v>
      </c>
      <c r="D89" s="2" t="s">
        <v>821</v>
      </c>
      <c r="E89" s="2" t="s">
        <v>1176</v>
      </c>
      <c r="F89" s="2">
        <v>840</v>
      </c>
      <c r="G89" s="2" t="s">
        <v>1177</v>
      </c>
      <c r="I89" s="3" t="s">
        <v>1101</v>
      </c>
      <c r="J89" s="3">
        <v>398</v>
      </c>
      <c r="K89" s="4" t="s">
        <v>1231</v>
      </c>
    </row>
    <row r="90" spans="1:11" x14ac:dyDescent="0.35">
      <c r="A90" s="2" t="s">
        <v>259</v>
      </c>
      <c r="B90" s="2" t="s">
        <v>260</v>
      </c>
      <c r="C90" s="2" t="s">
        <v>261</v>
      </c>
      <c r="D90" s="2" t="s">
        <v>822</v>
      </c>
      <c r="E90" s="2" t="s">
        <v>1074</v>
      </c>
      <c r="F90" s="2">
        <v>320</v>
      </c>
      <c r="G90" s="2" t="s">
        <v>1075</v>
      </c>
      <c r="I90" s="3" t="s">
        <v>1102</v>
      </c>
      <c r="J90" s="3">
        <v>418</v>
      </c>
      <c r="K90" s="4" t="s">
        <v>1232</v>
      </c>
    </row>
    <row r="91" spans="1:11" x14ac:dyDescent="0.35">
      <c r="A91" s="2" t="s">
        <v>262</v>
      </c>
      <c r="B91" s="2" t="s">
        <v>263</v>
      </c>
      <c r="C91" s="2" t="s">
        <v>264</v>
      </c>
      <c r="D91" s="2" t="s">
        <v>823</v>
      </c>
      <c r="E91" s="2" t="s">
        <v>1204</v>
      </c>
      <c r="F91" s="2">
        <v>0</v>
      </c>
      <c r="G91" s="2" t="s">
        <v>1205</v>
      </c>
      <c r="I91" s="3" t="s">
        <v>1103</v>
      </c>
      <c r="J91" s="3">
        <v>422</v>
      </c>
      <c r="K91" s="4" t="s">
        <v>1233</v>
      </c>
    </row>
    <row r="92" spans="1:11" x14ac:dyDescent="0.35">
      <c r="A92" s="2" t="s">
        <v>265</v>
      </c>
      <c r="B92" s="2" t="s">
        <v>266</v>
      </c>
      <c r="C92" s="2" t="s">
        <v>267</v>
      </c>
      <c r="D92" s="2" t="s">
        <v>824</v>
      </c>
      <c r="E92" s="2" t="s">
        <v>1072</v>
      </c>
      <c r="F92" s="2">
        <v>324</v>
      </c>
      <c r="G92" s="2" t="s">
        <v>1073</v>
      </c>
      <c r="I92" s="3" t="s">
        <v>1104</v>
      </c>
      <c r="J92" s="3">
        <v>144</v>
      </c>
      <c r="K92" s="4" t="s">
        <v>1234</v>
      </c>
    </row>
    <row r="93" spans="1:11" x14ac:dyDescent="0.35">
      <c r="A93" s="2" t="s">
        <v>268</v>
      </c>
      <c r="B93" s="2" t="s">
        <v>269</v>
      </c>
      <c r="C93" s="2" t="s">
        <v>270</v>
      </c>
      <c r="D93" s="2" t="s">
        <v>825</v>
      </c>
      <c r="E93" s="2" t="s">
        <v>1188</v>
      </c>
      <c r="F93" s="2">
        <v>952</v>
      </c>
      <c r="G93" s="2" t="s">
        <v>1291</v>
      </c>
      <c r="I93" s="3" t="s">
        <v>1105</v>
      </c>
      <c r="J93" s="3">
        <v>430</v>
      </c>
      <c r="K93" s="4" t="s">
        <v>1235</v>
      </c>
    </row>
    <row r="94" spans="1:11" x14ac:dyDescent="0.35">
      <c r="A94" s="2" t="s">
        <v>271</v>
      </c>
      <c r="B94" s="2" t="s">
        <v>272</v>
      </c>
      <c r="C94" s="2" t="s">
        <v>273</v>
      </c>
      <c r="D94" s="2" t="s">
        <v>826</v>
      </c>
      <c r="E94" s="2" t="s">
        <v>1076</v>
      </c>
      <c r="F94" s="2">
        <v>328</v>
      </c>
      <c r="G94" s="2" t="s">
        <v>1206</v>
      </c>
      <c r="I94" s="3" t="s">
        <v>1106</v>
      </c>
      <c r="J94" s="3">
        <v>426</v>
      </c>
      <c r="K94" s="4" t="s">
        <v>1107</v>
      </c>
    </row>
    <row r="95" spans="1:11" x14ac:dyDescent="0.35">
      <c r="A95" s="2" t="s">
        <v>274</v>
      </c>
      <c r="B95" s="2" t="s">
        <v>275</v>
      </c>
      <c r="C95" s="2" t="s">
        <v>276</v>
      </c>
      <c r="D95" s="2" t="s">
        <v>827</v>
      </c>
      <c r="E95" s="2" t="s">
        <v>1080</v>
      </c>
      <c r="F95" s="2">
        <v>332</v>
      </c>
      <c r="G95" s="2" t="s">
        <v>1210</v>
      </c>
      <c r="I95" s="3" t="s">
        <v>1108</v>
      </c>
      <c r="J95" s="3">
        <v>434</v>
      </c>
      <c r="K95" s="4" t="s">
        <v>1236</v>
      </c>
    </row>
    <row r="96" spans="1:11" x14ac:dyDescent="0.35">
      <c r="A96" s="2" t="s">
        <v>277</v>
      </c>
      <c r="B96" s="2" t="s">
        <v>278</v>
      </c>
      <c r="C96" s="2" t="s">
        <v>279</v>
      </c>
      <c r="D96" s="2" t="s">
        <v>828</v>
      </c>
      <c r="I96" s="3" t="s">
        <v>1109</v>
      </c>
      <c r="J96" s="3">
        <v>504</v>
      </c>
      <c r="K96" s="4" t="s">
        <v>1237</v>
      </c>
    </row>
    <row r="97" spans="1:11" x14ac:dyDescent="0.35">
      <c r="A97" s="2" t="s">
        <v>282</v>
      </c>
      <c r="B97" s="2" t="s">
        <v>283</v>
      </c>
      <c r="C97" s="2" t="s">
        <v>284</v>
      </c>
      <c r="D97" s="2" t="s">
        <v>830</v>
      </c>
      <c r="E97" s="2" t="s">
        <v>1078</v>
      </c>
      <c r="F97" s="2">
        <v>340</v>
      </c>
      <c r="G97" s="2" t="s">
        <v>1208</v>
      </c>
      <c r="I97" s="3" t="s">
        <v>1110</v>
      </c>
      <c r="J97" s="3">
        <v>498</v>
      </c>
      <c r="K97" s="4" t="s">
        <v>1238</v>
      </c>
    </row>
    <row r="98" spans="1:11" x14ac:dyDescent="0.35">
      <c r="A98" s="2" t="s">
        <v>713</v>
      </c>
      <c r="B98" s="2" t="s">
        <v>133</v>
      </c>
      <c r="C98" s="2" t="s">
        <v>134</v>
      </c>
      <c r="D98" s="2" t="s">
        <v>778</v>
      </c>
      <c r="E98" s="2" t="s">
        <v>1077</v>
      </c>
      <c r="F98" s="2">
        <v>344</v>
      </c>
      <c r="G98" s="2" t="s">
        <v>1207</v>
      </c>
      <c r="I98" s="3" t="s">
        <v>1111</v>
      </c>
      <c r="J98" s="3">
        <v>969</v>
      </c>
      <c r="K98" s="4" t="s">
        <v>1239</v>
      </c>
    </row>
    <row r="99" spans="1:11" x14ac:dyDescent="0.35">
      <c r="A99" s="2" t="s">
        <v>285</v>
      </c>
      <c r="B99" s="2" t="s">
        <v>286</v>
      </c>
      <c r="C99" s="2" t="s">
        <v>287</v>
      </c>
      <c r="D99" s="2" t="s">
        <v>831</v>
      </c>
      <c r="E99" s="2" t="s">
        <v>1081</v>
      </c>
      <c r="F99" s="2">
        <v>348</v>
      </c>
      <c r="G99" s="2" t="s">
        <v>1211</v>
      </c>
      <c r="I99" s="3" t="s">
        <v>374</v>
      </c>
      <c r="J99" s="3">
        <v>807</v>
      </c>
      <c r="K99" s="4" t="s">
        <v>1112</v>
      </c>
    </row>
    <row r="100" spans="1:11" x14ac:dyDescent="0.35">
      <c r="A100" s="2" t="s">
        <v>288</v>
      </c>
      <c r="B100" s="2" t="s">
        <v>289</v>
      </c>
      <c r="C100" s="2" t="s">
        <v>290</v>
      </c>
      <c r="D100" s="2" t="s">
        <v>832</v>
      </c>
      <c r="E100" s="2" t="s">
        <v>1088</v>
      </c>
      <c r="F100" s="2">
        <v>352</v>
      </c>
      <c r="G100" s="2" t="s">
        <v>1089</v>
      </c>
      <c r="I100" s="3" t="s">
        <v>1113</v>
      </c>
      <c r="J100" s="3">
        <v>104</v>
      </c>
      <c r="K100" s="4" t="s">
        <v>1240</v>
      </c>
    </row>
    <row r="101" spans="1:11" x14ac:dyDescent="0.35">
      <c r="A101" s="2" t="s">
        <v>291</v>
      </c>
      <c r="B101" s="2" t="s">
        <v>292</v>
      </c>
      <c r="C101" s="2" t="s">
        <v>293</v>
      </c>
      <c r="D101" s="2" t="s">
        <v>833</v>
      </c>
      <c r="E101" s="2" t="s">
        <v>1084</v>
      </c>
      <c r="F101" s="2">
        <v>356</v>
      </c>
      <c r="G101" s="2" t="s">
        <v>1216</v>
      </c>
      <c r="I101" s="3" t="s">
        <v>1114</v>
      </c>
      <c r="J101" s="3">
        <v>496</v>
      </c>
      <c r="K101" s="4" t="s">
        <v>1241</v>
      </c>
    </row>
    <row r="102" spans="1:11" x14ac:dyDescent="0.35">
      <c r="A102" s="2" t="s">
        <v>294</v>
      </c>
      <c r="B102" s="2" t="s">
        <v>295</v>
      </c>
      <c r="C102" s="2" t="s">
        <v>296</v>
      </c>
      <c r="D102" s="2" t="s">
        <v>834</v>
      </c>
      <c r="E102" s="2" t="s">
        <v>1082</v>
      </c>
      <c r="F102" s="2">
        <v>360</v>
      </c>
      <c r="G102" s="2" t="s">
        <v>1212</v>
      </c>
      <c r="I102" s="3" t="s">
        <v>1115</v>
      </c>
      <c r="J102" s="3">
        <v>446</v>
      </c>
      <c r="K102" s="4" t="s">
        <v>1298</v>
      </c>
    </row>
    <row r="103" spans="1:11" x14ac:dyDescent="0.35">
      <c r="A103" s="2" t="s">
        <v>722</v>
      </c>
      <c r="B103" s="2" t="s">
        <v>297</v>
      </c>
      <c r="C103" s="2" t="s">
        <v>298</v>
      </c>
      <c r="D103" s="2" t="s">
        <v>835</v>
      </c>
      <c r="E103" s="2" t="s">
        <v>1087</v>
      </c>
      <c r="F103" s="2">
        <v>364</v>
      </c>
      <c r="G103" s="2" t="s">
        <v>1217</v>
      </c>
      <c r="I103" s="3" t="s">
        <v>1242</v>
      </c>
      <c r="J103" s="3">
        <v>478</v>
      </c>
      <c r="K103" s="4" t="s">
        <v>1243</v>
      </c>
    </row>
    <row r="104" spans="1:11" x14ac:dyDescent="0.35">
      <c r="A104" s="2" t="s">
        <v>299</v>
      </c>
      <c r="B104" s="2" t="s">
        <v>300</v>
      </c>
      <c r="C104" s="2" t="s">
        <v>301</v>
      </c>
      <c r="D104" s="2" t="s">
        <v>836</v>
      </c>
      <c r="E104" s="2" t="s">
        <v>1085</v>
      </c>
      <c r="F104" s="2">
        <v>368</v>
      </c>
      <c r="G104" s="2" t="s">
        <v>1086</v>
      </c>
      <c r="I104" s="3" t="s">
        <v>1116</v>
      </c>
      <c r="J104" s="3">
        <v>480</v>
      </c>
      <c r="K104" s="4" t="s">
        <v>1244</v>
      </c>
    </row>
    <row r="105" spans="1:11" x14ac:dyDescent="0.35">
      <c r="A105" s="2" t="s">
        <v>302</v>
      </c>
      <c r="B105" s="2" t="s">
        <v>303</v>
      </c>
      <c r="C105" s="2" t="s">
        <v>304</v>
      </c>
      <c r="D105" s="2" t="s">
        <v>837</v>
      </c>
      <c r="E105" s="2" t="s">
        <v>1057</v>
      </c>
      <c r="F105" s="2">
        <v>978</v>
      </c>
      <c r="G105" s="2" t="s">
        <v>1058</v>
      </c>
      <c r="I105" s="3" t="s">
        <v>1117</v>
      </c>
      <c r="J105" s="3">
        <v>462</v>
      </c>
      <c r="K105" s="4" t="s">
        <v>1245</v>
      </c>
    </row>
    <row r="106" spans="1:11" x14ac:dyDescent="0.35">
      <c r="A106" s="2" t="s">
        <v>305</v>
      </c>
      <c r="B106" s="2" t="s">
        <v>306</v>
      </c>
      <c r="C106" s="2" t="s">
        <v>307</v>
      </c>
      <c r="D106" s="2" t="s">
        <v>838</v>
      </c>
      <c r="E106" s="2" t="s">
        <v>1214</v>
      </c>
      <c r="F106" s="2">
        <v>0</v>
      </c>
      <c r="G106" s="2" t="s">
        <v>1215</v>
      </c>
      <c r="I106" s="3" t="s">
        <v>1118</v>
      </c>
      <c r="J106" s="3">
        <v>454</v>
      </c>
      <c r="K106" s="4" t="s">
        <v>1119</v>
      </c>
    </row>
    <row r="107" spans="1:11" x14ac:dyDescent="0.35">
      <c r="A107" s="2" t="s">
        <v>308</v>
      </c>
      <c r="B107" s="2" t="s">
        <v>309</v>
      </c>
      <c r="C107" s="2" t="s">
        <v>310</v>
      </c>
      <c r="D107" s="2" t="s">
        <v>839</v>
      </c>
      <c r="E107" s="2" t="s">
        <v>1083</v>
      </c>
      <c r="F107" s="2">
        <v>376</v>
      </c>
      <c r="G107" s="2" t="s">
        <v>1213</v>
      </c>
      <c r="I107" s="3" t="s">
        <v>1120</v>
      </c>
      <c r="J107" s="3">
        <v>484</v>
      </c>
      <c r="K107" s="4" t="s">
        <v>1246</v>
      </c>
    </row>
    <row r="108" spans="1:11" x14ac:dyDescent="0.35">
      <c r="A108" s="2" t="s">
        <v>311</v>
      </c>
      <c r="B108" s="2" t="s">
        <v>312</v>
      </c>
      <c r="C108" s="2" t="s">
        <v>313</v>
      </c>
      <c r="D108" s="2" t="s">
        <v>840</v>
      </c>
      <c r="E108" s="2" t="s">
        <v>1057</v>
      </c>
      <c r="F108" s="2">
        <v>978</v>
      </c>
      <c r="G108" s="2" t="s">
        <v>1058</v>
      </c>
      <c r="I108" s="3" t="s">
        <v>1121</v>
      </c>
      <c r="J108" s="3">
        <v>458</v>
      </c>
      <c r="K108" s="4" t="s">
        <v>1247</v>
      </c>
    </row>
    <row r="109" spans="1:11" x14ac:dyDescent="0.35">
      <c r="A109" s="2" t="s">
        <v>314</v>
      </c>
      <c r="B109" s="2" t="s">
        <v>315</v>
      </c>
      <c r="C109" s="2" t="s">
        <v>316</v>
      </c>
      <c r="D109" s="2" t="s">
        <v>841</v>
      </c>
      <c r="E109" s="2" t="s">
        <v>1090</v>
      </c>
      <c r="F109" s="2">
        <v>388</v>
      </c>
      <c r="G109" s="2" t="s">
        <v>1220</v>
      </c>
      <c r="I109" s="3" t="s">
        <v>1122</v>
      </c>
      <c r="J109" s="3">
        <v>943</v>
      </c>
      <c r="K109" s="4" t="s">
        <v>1248</v>
      </c>
    </row>
    <row r="110" spans="1:11" x14ac:dyDescent="0.35">
      <c r="A110" s="2" t="s">
        <v>317</v>
      </c>
      <c r="B110" s="2" t="s">
        <v>318</v>
      </c>
      <c r="C110" s="2" t="s">
        <v>319</v>
      </c>
      <c r="D110" s="2" t="s">
        <v>842</v>
      </c>
      <c r="E110" s="2" t="s">
        <v>1092</v>
      </c>
      <c r="F110" s="2">
        <v>392</v>
      </c>
      <c r="G110" s="2" t="s">
        <v>1222</v>
      </c>
      <c r="I110" s="3" t="s">
        <v>1123</v>
      </c>
      <c r="J110" s="3">
        <v>516</v>
      </c>
      <c r="K110" s="4" t="s">
        <v>1249</v>
      </c>
    </row>
    <row r="111" spans="1:11" x14ac:dyDescent="0.35">
      <c r="A111" s="2" t="s">
        <v>320</v>
      </c>
      <c r="B111" s="2" t="s">
        <v>321</v>
      </c>
      <c r="C111" s="2" t="s">
        <v>322</v>
      </c>
      <c r="D111" s="2" t="s">
        <v>843</v>
      </c>
      <c r="E111" s="2" t="s">
        <v>1218</v>
      </c>
      <c r="F111" s="2">
        <v>0</v>
      </c>
      <c r="G111" s="2" t="s">
        <v>1219</v>
      </c>
      <c r="I111" s="3" t="s">
        <v>1124</v>
      </c>
      <c r="J111" s="3">
        <v>566</v>
      </c>
      <c r="K111" s="4" t="s">
        <v>1250</v>
      </c>
    </row>
    <row r="112" spans="1:11" x14ac:dyDescent="0.35">
      <c r="A112" s="2" t="s">
        <v>323</v>
      </c>
      <c r="B112" s="2" t="s">
        <v>324</v>
      </c>
      <c r="C112" s="2" t="s">
        <v>325</v>
      </c>
      <c r="D112" s="2" t="s">
        <v>844</v>
      </c>
      <c r="E112" s="2" t="s">
        <v>1091</v>
      </c>
      <c r="F112" s="2">
        <v>400</v>
      </c>
      <c r="G112" s="2" t="s">
        <v>1221</v>
      </c>
      <c r="I112" s="3" t="s">
        <v>1125</v>
      </c>
      <c r="J112" s="3">
        <v>558</v>
      </c>
      <c r="K112" s="4" t="s">
        <v>1251</v>
      </c>
    </row>
    <row r="113" spans="1:11" x14ac:dyDescent="0.35">
      <c r="A113" s="2" t="s">
        <v>326</v>
      </c>
      <c r="B113" s="2" t="s">
        <v>327</v>
      </c>
      <c r="C113" s="2" t="s">
        <v>328</v>
      </c>
      <c r="D113" s="2" t="s">
        <v>845</v>
      </c>
      <c r="E113" s="2" t="s">
        <v>1101</v>
      </c>
      <c r="F113" s="2">
        <v>398</v>
      </c>
      <c r="G113" s="2" t="s">
        <v>1231</v>
      </c>
      <c r="I113" s="3" t="s">
        <v>1126</v>
      </c>
      <c r="J113" s="3">
        <v>578</v>
      </c>
      <c r="K113" s="4" t="s">
        <v>1252</v>
      </c>
    </row>
    <row r="114" spans="1:11" x14ac:dyDescent="0.35">
      <c r="A114" s="2" t="s">
        <v>329</v>
      </c>
      <c r="B114" s="2" t="s">
        <v>330</v>
      </c>
      <c r="C114" s="2" t="s">
        <v>331</v>
      </c>
      <c r="D114" s="2" t="s">
        <v>846</v>
      </c>
      <c r="E114" s="2" t="s">
        <v>1093</v>
      </c>
      <c r="F114" s="2">
        <v>404</v>
      </c>
      <c r="G114" s="2" t="s">
        <v>1223</v>
      </c>
      <c r="I114" s="3" t="s">
        <v>1127</v>
      </c>
      <c r="J114" s="3">
        <v>524</v>
      </c>
      <c r="K114" s="4" t="s">
        <v>1253</v>
      </c>
    </row>
    <row r="115" spans="1:11" x14ac:dyDescent="0.35">
      <c r="A115" s="2" t="s">
        <v>332</v>
      </c>
      <c r="B115" s="2" t="s">
        <v>333</v>
      </c>
      <c r="C115" s="2" t="s">
        <v>334</v>
      </c>
      <c r="D115" s="2" t="s">
        <v>847</v>
      </c>
      <c r="I115" s="3" t="s">
        <v>1128</v>
      </c>
      <c r="J115" s="3">
        <v>554</v>
      </c>
      <c r="K115" s="4" t="s">
        <v>1254</v>
      </c>
    </row>
    <row r="116" spans="1:11" x14ac:dyDescent="0.35">
      <c r="A116" s="2" t="s">
        <v>335</v>
      </c>
      <c r="B116" s="2" t="s">
        <v>336</v>
      </c>
      <c r="C116" s="2" t="s">
        <v>337</v>
      </c>
      <c r="D116" s="2" t="s">
        <v>848</v>
      </c>
      <c r="E116" s="2" t="s">
        <v>1097</v>
      </c>
      <c r="F116" s="2">
        <v>408</v>
      </c>
      <c r="G116" s="2" t="s">
        <v>1227</v>
      </c>
      <c r="I116" s="3" t="s">
        <v>1129</v>
      </c>
      <c r="J116" s="3">
        <v>512</v>
      </c>
      <c r="K116" s="4" t="s">
        <v>1255</v>
      </c>
    </row>
    <row r="117" spans="1:11" x14ac:dyDescent="0.35">
      <c r="A117" s="2" t="s">
        <v>338</v>
      </c>
      <c r="B117" s="2" t="s">
        <v>339</v>
      </c>
      <c r="C117" s="2" t="s">
        <v>340</v>
      </c>
      <c r="D117" s="2" t="s">
        <v>849</v>
      </c>
      <c r="E117" s="2" t="s">
        <v>1098</v>
      </c>
      <c r="F117" s="2">
        <v>410</v>
      </c>
      <c r="G117" s="2" t="s">
        <v>1228</v>
      </c>
      <c r="I117" s="3" t="s">
        <v>1130</v>
      </c>
      <c r="J117" s="3">
        <v>590</v>
      </c>
      <c r="K117" s="4" t="s">
        <v>1131</v>
      </c>
    </row>
    <row r="118" spans="1:11" x14ac:dyDescent="0.35">
      <c r="A118" s="2" t="s">
        <v>1299</v>
      </c>
      <c r="B118" s="2" t="s">
        <v>1300</v>
      </c>
      <c r="C118" s="2" t="s">
        <v>1301</v>
      </c>
      <c r="D118" s="2" t="s">
        <v>1195</v>
      </c>
      <c r="E118" s="2" t="s">
        <v>1057</v>
      </c>
      <c r="F118" s="2">
        <v>978</v>
      </c>
      <c r="G118" s="2" t="s">
        <v>1058</v>
      </c>
      <c r="I118" s="3" t="s">
        <v>1132</v>
      </c>
      <c r="J118" s="3">
        <v>604</v>
      </c>
      <c r="K118" s="4" t="s">
        <v>1133</v>
      </c>
    </row>
    <row r="119" spans="1:11" x14ac:dyDescent="0.35">
      <c r="A119" s="2" t="s">
        <v>341</v>
      </c>
      <c r="B119" s="2" t="s">
        <v>342</v>
      </c>
      <c r="C119" s="2" t="s">
        <v>343</v>
      </c>
      <c r="D119" s="2" t="s">
        <v>850</v>
      </c>
      <c r="E119" s="2" t="s">
        <v>1099</v>
      </c>
      <c r="F119" s="2">
        <v>414</v>
      </c>
      <c r="G119" s="2" t="s">
        <v>1229</v>
      </c>
      <c r="I119" s="3" t="s">
        <v>1134</v>
      </c>
      <c r="J119" s="3">
        <v>598</v>
      </c>
      <c r="K119" s="4" t="s">
        <v>1256</v>
      </c>
    </row>
    <row r="120" spans="1:11" x14ac:dyDescent="0.35">
      <c r="A120" s="2" t="s">
        <v>723</v>
      </c>
      <c r="B120" s="2" t="s">
        <v>344</v>
      </c>
      <c r="C120" s="2" t="s">
        <v>345</v>
      </c>
      <c r="D120" s="2" t="s">
        <v>851</v>
      </c>
      <c r="E120" s="2" t="s">
        <v>1094</v>
      </c>
      <c r="F120" s="2">
        <v>417</v>
      </c>
      <c r="G120" s="2" t="s">
        <v>1224</v>
      </c>
      <c r="I120" s="3" t="s">
        <v>1135</v>
      </c>
      <c r="J120" s="3">
        <v>608</v>
      </c>
      <c r="K120" s="4" t="s">
        <v>1257</v>
      </c>
    </row>
    <row r="121" spans="1:11" x14ac:dyDescent="0.35">
      <c r="A121" s="2" t="s">
        <v>346</v>
      </c>
      <c r="B121" s="2" t="s">
        <v>347</v>
      </c>
      <c r="C121" s="2" t="s">
        <v>348</v>
      </c>
      <c r="D121" s="2" t="s">
        <v>852</v>
      </c>
      <c r="E121" s="2" t="s">
        <v>1102</v>
      </c>
      <c r="F121" s="2">
        <v>418</v>
      </c>
      <c r="G121" s="2" t="s">
        <v>1232</v>
      </c>
      <c r="I121" s="3" t="s">
        <v>1136</v>
      </c>
      <c r="J121" s="3">
        <v>586</v>
      </c>
      <c r="K121" s="4" t="s">
        <v>1258</v>
      </c>
    </row>
    <row r="122" spans="1:11" x14ac:dyDescent="0.35">
      <c r="A122" s="2" t="s">
        <v>349</v>
      </c>
      <c r="B122" s="2" t="s">
        <v>350</v>
      </c>
      <c r="C122" s="2" t="s">
        <v>351</v>
      </c>
      <c r="D122" s="2" t="s">
        <v>853</v>
      </c>
      <c r="E122" s="2" t="s">
        <v>1057</v>
      </c>
      <c r="F122" s="2">
        <v>978</v>
      </c>
      <c r="G122" s="2" t="s">
        <v>1058</v>
      </c>
      <c r="I122" s="3" t="s">
        <v>1137</v>
      </c>
      <c r="J122" s="3">
        <v>985</v>
      </c>
      <c r="K122" s="4" t="s">
        <v>1259</v>
      </c>
    </row>
    <row r="123" spans="1:11" x14ac:dyDescent="0.35">
      <c r="A123" s="2" t="s">
        <v>352</v>
      </c>
      <c r="B123" s="2" t="s">
        <v>353</v>
      </c>
      <c r="C123" s="2" t="s">
        <v>354</v>
      </c>
      <c r="D123" s="2" t="s">
        <v>854</v>
      </c>
      <c r="E123" s="2" t="s">
        <v>1103</v>
      </c>
      <c r="F123" s="2">
        <v>422</v>
      </c>
      <c r="G123" s="2" t="s">
        <v>1233</v>
      </c>
      <c r="I123" s="3" t="s">
        <v>1138</v>
      </c>
      <c r="J123" s="3">
        <v>600</v>
      </c>
      <c r="K123" s="4" t="s">
        <v>1139</v>
      </c>
    </row>
    <row r="124" spans="1:11" x14ac:dyDescent="0.35">
      <c r="A124" s="2" t="s">
        <v>355</v>
      </c>
      <c r="B124" s="2" t="s">
        <v>356</v>
      </c>
      <c r="C124" s="2" t="s">
        <v>357</v>
      </c>
      <c r="D124" s="2" t="s">
        <v>855</v>
      </c>
      <c r="E124" s="2" t="s">
        <v>1106</v>
      </c>
      <c r="F124" s="2">
        <v>426</v>
      </c>
      <c r="G124" s="2" t="s">
        <v>1107</v>
      </c>
      <c r="I124" s="3" t="s">
        <v>1140</v>
      </c>
      <c r="J124" s="3">
        <v>634</v>
      </c>
      <c r="K124" s="4" t="s">
        <v>1260</v>
      </c>
    </row>
    <row r="125" spans="1:11" x14ac:dyDescent="0.35">
      <c r="A125" s="2" t="s">
        <v>358</v>
      </c>
      <c r="B125" s="2" t="s">
        <v>359</v>
      </c>
      <c r="C125" s="2" t="s">
        <v>360</v>
      </c>
      <c r="D125" s="2" t="s">
        <v>856</v>
      </c>
      <c r="E125" s="2" t="s">
        <v>1105</v>
      </c>
      <c r="F125" s="2">
        <v>430</v>
      </c>
      <c r="G125" s="2" t="s">
        <v>1235</v>
      </c>
      <c r="I125" s="3" t="s">
        <v>1141</v>
      </c>
      <c r="J125" s="3">
        <v>946</v>
      </c>
      <c r="K125" s="4" t="s">
        <v>1261</v>
      </c>
    </row>
    <row r="126" spans="1:11" x14ac:dyDescent="0.35">
      <c r="A126" s="2" t="s">
        <v>361</v>
      </c>
      <c r="B126" s="2" t="s">
        <v>362</v>
      </c>
      <c r="C126" s="2" t="s">
        <v>363</v>
      </c>
      <c r="D126" s="2" t="s">
        <v>857</v>
      </c>
      <c r="E126" s="2" t="s">
        <v>1108</v>
      </c>
      <c r="F126" s="2">
        <v>434</v>
      </c>
      <c r="G126" s="2" t="s">
        <v>1236</v>
      </c>
      <c r="I126" s="3" t="s">
        <v>1142</v>
      </c>
      <c r="J126" s="3">
        <v>941</v>
      </c>
      <c r="K126" s="4" t="s">
        <v>1262</v>
      </c>
    </row>
    <row r="127" spans="1:11" x14ac:dyDescent="0.35">
      <c r="A127" s="2" t="s">
        <v>364</v>
      </c>
      <c r="B127" s="2" t="s">
        <v>365</v>
      </c>
      <c r="C127" s="2" t="s">
        <v>366</v>
      </c>
      <c r="D127" s="2" t="s">
        <v>858</v>
      </c>
      <c r="E127" s="2" t="s">
        <v>1032</v>
      </c>
      <c r="F127" s="2">
        <v>756</v>
      </c>
      <c r="G127" s="2" t="s">
        <v>1033</v>
      </c>
      <c r="I127" s="3" t="s">
        <v>1143</v>
      </c>
      <c r="J127" s="3">
        <v>643</v>
      </c>
      <c r="K127" s="4" t="s">
        <v>1263</v>
      </c>
    </row>
    <row r="128" spans="1:11" x14ac:dyDescent="0.35">
      <c r="A128" s="2" t="s">
        <v>367</v>
      </c>
      <c r="B128" s="2" t="s">
        <v>368</v>
      </c>
      <c r="C128" s="2" t="s">
        <v>369</v>
      </c>
      <c r="D128" s="2" t="s">
        <v>859</v>
      </c>
      <c r="E128" s="2" t="s">
        <v>1057</v>
      </c>
      <c r="F128" s="2">
        <v>978</v>
      </c>
      <c r="G128" s="2" t="s">
        <v>1058</v>
      </c>
      <c r="I128" s="3" t="s">
        <v>1144</v>
      </c>
      <c r="J128" s="3">
        <v>646</v>
      </c>
      <c r="K128" s="4" t="s">
        <v>1264</v>
      </c>
    </row>
    <row r="129" spans="1:11" x14ac:dyDescent="0.35">
      <c r="A129" s="2" t="s">
        <v>370</v>
      </c>
      <c r="B129" s="2" t="s">
        <v>371</v>
      </c>
      <c r="C129" s="2" t="s">
        <v>372</v>
      </c>
      <c r="D129" s="2" t="s">
        <v>860</v>
      </c>
      <c r="E129" s="2" t="s">
        <v>1057</v>
      </c>
      <c r="F129" s="2">
        <v>978</v>
      </c>
      <c r="G129" s="2" t="s">
        <v>1058</v>
      </c>
      <c r="I129" s="3" t="s">
        <v>1145</v>
      </c>
      <c r="J129" s="3">
        <v>682</v>
      </c>
      <c r="K129" s="4" t="s">
        <v>1265</v>
      </c>
    </row>
    <row r="130" spans="1:11" x14ac:dyDescent="0.35">
      <c r="A130" s="2" t="s">
        <v>714</v>
      </c>
      <c r="B130" s="2" t="s">
        <v>135</v>
      </c>
      <c r="C130" s="2" t="s">
        <v>136</v>
      </c>
      <c r="D130" s="2" t="s">
        <v>779</v>
      </c>
      <c r="E130" s="2" t="s">
        <v>1115</v>
      </c>
      <c r="F130" s="2">
        <v>446</v>
      </c>
      <c r="G130" s="2" t="s">
        <v>1298</v>
      </c>
      <c r="I130" s="3" t="s">
        <v>1146</v>
      </c>
      <c r="J130" s="3">
        <v>90</v>
      </c>
      <c r="K130" s="4" t="s">
        <v>1266</v>
      </c>
    </row>
    <row r="131" spans="1:11" x14ac:dyDescent="0.35">
      <c r="A131" s="2" t="s">
        <v>724</v>
      </c>
      <c r="B131" s="2" t="s">
        <v>373</v>
      </c>
      <c r="C131" s="2" t="s">
        <v>374</v>
      </c>
      <c r="D131" s="2" t="s">
        <v>861</v>
      </c>
      <c r="E131" s="2" t="s">
        <v>374</v>
      </c>
      <c r="F131" s="2">
        <v>807</v>
      </c>
      <c r="G131" s="2" t="s">
        <v>1112</v>
      </c>
      <c r="I131" s="3" t="s">
        <v>1147</v>
      </c>
      <c r="J131" s="3">
        <v>690</v>
      </c>
      <c r="K131" s="4" t="s">
        <v>1267</v>
      </c>
    </row>
    <row r="132" spans="1:11" x14ac:dyDescent="0.35">
      <c r="A132" s="2" t="s">
        <v>375</v>
      </c>
      <c r="B132" s="2" t="s">
        <v>376</v>
      </c>
      <c r="C132" s="2" t="s">
        <v>377</v>
      </c>
      <c r="D132" s="2" t="s">
        <v>862</v>
      </c>
      <c r="E132" s="2" t="s">
        <v>1111</v>
      </c>
      <c r="F132" s="2">
        <v>969</v>
      </c>
      <c r="G132" s="2" t="s">
        <v>1239</v>
      </c>
      <c r="I132" s="3" t="s">
        <v>1148</v>
      </c>
      <c r="J132" s="3">
        <v>938</v>
      </c>
      <c r="K132" s="4" t="s">
        <v>1268</v>
      </c>
    </row>
    <row r="133" spans="1:11" x14ac:dyDescent="0.35">
      <c r="A133" s="2" t="s">
        <v>378</v>
      </c>
      <c r="B133" s="2" t="s">
        <v>379</v>
      </c>
      <c r="C133" s="2" t="s">
        <v>380</v>
      </c>
      <c r="D133" s="2" t="s">
        <v>863</v>
      </c>
      <c r="E133" s="2" t="s">
        <v>1118</v>
      </c>
      <c r="F133" s="2">
        <v>454</v>
      </c>
      <c r="G133" s="2" t="s">
        <v>1119</v>
      </c>
      <c r="I133" s="3" t="s">
        <v>1149</v>
      </c>
      <c r="J133" s="3">
        <v>752</v>
      </c>
      <c r="K133" s="4" t="s">
        <v>1269</v>
      </c>
    </row>
    <row r="134" spans="1:11" x14ac:dyDescent="0.35">
      <c r="A134" s="2" t="s">
        <v>381</v>
      </c>
      <c r="B134" s="2" t="s">
        <v>382</v>
      </c>
      <c r="C134" s="2" t="s">
        <v>383</v>
      </c>
      <c r="D134" s="2" t="s">
        <v>864</v>
      </c>
      <c r="E134" s="2" t="s">
        <v>1121</v>
      </c>
      <c r="F134" s="2">
        <v>458</v>
      </c>
      <c r="G134" s="2" t="s">
        <v>1247</v>
      </c>
      <c r="I134" s="3" t="s">
        <v>1150</v>
      </c>
      <c r="J134" s="3">
        <v>702</v>
      </c>
      <c r="K134" s="4" t="s">
        <v>1270</v>
      </c>
    </row>
    <row r="135" spans="1:11" x14ac:dyDescent="0.35">
      <c r="A135" s="2" t="s">
        <v>384</v>
      </c>
      <c r="B135" s="2" t="s">
        <v>385</v>
      </c>
      <c r="C135" s="2" t="s">
        <v>386</v>
      </c>
      <c r="D135" s="2" t="s">
        <v>865</v>
      </c>
      <c r="E135" s="2" t="s">
        <v>1117</v>
      </c>
      <c r="F135" s="2">
        <v>462</v>
      </c>
      <c r="G135" s="2" t="s">
        <v>1245</v>
      </c>
      <c r="I135" s="3" t="s">
        <v>1151</v>
      </c>
      <c r="J135" s="3">
        <v>654</v>
      </c>
      <c r="K135" s="4" t="s">
        <v>1271</v>
      </c>
    </row>
    <row r="136" spans="1:11" x14ac:dyDescent="0.35">
      <c r="A136" s="2" t="s">
        <v>387</v>
      </c>
      <c r="B136" s="2" t="s">
        <v>388</v>
      </c>
      <c r="C136" s="2" t="s">
        <v>389</v>
      </c>
      <c r="D136" s="2" t="s">
        <v>866</v>
      </c>
      <c r="E136" s="2" t="s">
        <v>1188</v>
      </c>
      <c r="F136" s="2">
        <v>952</v>
      </c>
      <c r="G136" s="2" t="s">
        <v>1291</v>
      </c>
      <c r="I136" s="3" t="s">
        <v>1152</v>
      </c>
      <c r="J136" s="3">
        <v>694</v>
      </c>
      <c r="K136" s="4" t="s">
        <v>1153</v>
      </c>
    </row>
    <row r="137" spans="1:11" x14ac:dyDescent="0.35">
      <c r="A137" s="2" t="s">
        <v>390</v>
      </c>
      <c r="B137" s="2" t="s">
        <v>391</v>
      </c>
      <c r="C137" s="2" t="s">
        <v>392</v>
      </c>
      <c r="D137" s="2" t="s">
        <v>867</v>
      </c>
      <c r="E137" s="2" t="s">
        <v>1057</v>
      </c>
      <c r="F137" s="2">
        <v>978</v>
      </c>
      <c r="G137" s="2" t="s">
        <v>1058</v>
      </c>
      <c r="I137" s="3" t="s">
        <v>1154</v>
      </c>
      <c r="J137" s="3">
        <v>706</v>
      </c>
      <c r="K137" s="4" t="s">
        <v>1272</v>
      </c>
    </row>
    <row r="138" spans="1:11" x14ac:dyDescent="0.35">
      <c r="A138" s="2" t="s">
        <v>393</v>
      </c>
      <c r="B138" s="2" t="s">
        <v>394</v>
      </c>
      <c r="C138" s="2" t="s">
        <v>395</v>
      </c>
      <c r="D138" s="2" t="s">
        <v>868</v>
      </c>
      <c r="E138" s="2" t="s">
        <v>1176</v>
      </c>
      <c r="F138" s="2">
        <v>840</v>
      </c>
      <c r="G138" s="2" t="s">
        <v>1177</v>
      </c>
      <c r="I138" s="3" t="s">
        <v>1155</v>
      </c>
      <c r="J138" s="3">
        <v>968</v>
      </c>
      <c r="K138" s="4" t="s">
        <v>1156</v>
      </c>
    </row>
    <row r="139" spans="1:11" x14ac:dyDescent="0.35">
      <c r="A139" s="2" t="s">
        <v>396</v>
      </c>
      <c r="B139" s="2" t="s">
        <v>397</v>
      </c>
      <c r="C139" s="2" t="s">
        <v>398</v>
      </c>
      <c r="D139" s="2" t="s">
        <v>869</v>
      </c>
      <c r="E139" s="2" t="s">
        <v>1057</v>
      </c>
      <c r="F139" s="2">
        <v>978</v>
      </c>
      <c r="G139" s="2" t="s">
        <v>1058</v>
      </c>
      <c r="I139" s="3" t="s">
        <v>1157</v>
      </c>
      <c r="J139" s="3">
        <v>728</v>
      </c>
      <c r="K139" s="4" t="s">
        <v>1273</v>
      </c>
    </row>
    <row r="140" spans="1:11" x14ac:dyDescent="0.35">
      <c r="A140" s="2" t="s">
        <v>399</v>
      </c>
      <c r="B140" s="2" t="s">
        <v>400</v>
      </c>
      <c r="C140" s="2" t="s">
        <v>401</v>
      </c>
      <c r="D140" s="2" t="s">
        <v>870</v>
      </c>
      <c r="E140" s="2" t="s">
        <v>1242</v>
      </c>
      <c r="F140" s="2">
        <v>478</v>
      </c>
      <c r="G140" s="2" t="s">
        <v>1243</v>
      </c>
      <c r="I140" s="3" t="s">
        <v>1274</v>
      </c>
      <c r="J140" s="3">
        <v>678</v>
      </c>
      <c r="K140" s="4" t="s">
        <v>1275</v>
      </c>
    </row>
    <row r="141" spans="1:11" x14ac:dyDescent="0.35">
      <c r="A141" s="2" t="s">
        <v>402</v>
      </c>
      <c r="B141" s="2" t="s">
        <v>403</v>
      </c>
      <c r="C141" s="2" t="s">
        <v>404</v>
      </c>
      <c r="D141" s="2" t="s">
        <v>871</v>
      </c>
      <c r="E141" s="2" t="s">
        <v>1116</v>
      </c>
      <c r="F141" s="2">
        <v>480</v>
      </c>
      <c r="G141" s="2" t="s">
        <v>1244</v>
      </c>
      <c r="I141" s="3" t="s">
        <v>1158</v>
      </c>
      <c r="J141" s="3">
        <v>760</v>
      </c>
      <c r="K141" s="4" t="s">
        <v>1276</v>
      </c>
    </row>
    <row r="142" spans="1:11" x14ac:dyDescent="0.35">
      <c r="A142" s="2" t="s">
        <v>405</v>
      </c>
      <c r="B142" s="2" t="s">
        <v>406</v>
      </c>
      <c r="C142" s="2" t="s">
        <v>407</v>
      </c>
      <c r="D142" s="2" t="s">
        <v>872</v>
      </c>
      <c r="E142" s="2" t="s">
        <v>1057</v>
      </c>
      <c r="F142" s="2">
        <v>978</v>
      </c>
      <c r="G142" s="2" t="s">
        <v>1058</v>
      </c>
      <c r="I142" s="3" t="s">
        <v>1159</v>
      </c>
      <c r="J142" s="3">
        <v>748</v>
      </c>
      <c r="K142" s="4" t="s">
        <v>1277</v>
      </c>
    </row>
    <row r="143" spans="1:11" x14ac:dyDescent="0.35">
      <c r="A143" s="2" t="s">
        <v>408</v>
      </c>
      <c r="B143" s="2" t="s">
        <v>409</v>
      </c>
      <c r="C143" s="2" t="s">
        <v>410</v>
      </c>
      <c r="D143" s="2" t="s">
        <v>873</v>
      </c>
      <c r="E143" s="2" t="s">
        <v>1120</v>
      </c>
      <c r="F143" s="2">
        <v>484</v>
      </c>
      <c r="G143" s="2" t="s">
        <v>1246</v>
      </c>
      <c r="I143" s="3" t="s">
        <v>1160</v>
      </c>
      <c r="J143" s="3">
        <v>764</v>
      </c>
      <c r="K143" s="4" t="s">
        <v>1278</v>
      </c>
    </row>
    <row r="144" spans="1:11" x14ac:dyDescent="0.35">
      <c r="A144" s="2" t="s">
        <v>725</v>
      </c>
      <c r="B144" s="2" t="s">
        <v>411</v>
      </c>
      <c r="C144" s="2" t="s">
        <v>412</v>
      </c>
      <c r="D144" s="2" t="s">
        <v>874</v>
      </c>
      <c r="E144" s="2" t="s">
        <v>1176</v>
      </c>
      <c r="F144" s="2">
        <v>840</v>
      </c>
      <c r="G144" s="2" t="s">
        <v>1177</v>
      </c>
      <c r="I144" s="3" t="s">
        <v>1161</v>
      </c>
      <c r="J144" s="3">
        <v>972</v>
      </c>
      <c r="K144" s="4" t="s">
        <v>1279</v>
      </c>
    </row>
    <row r="145" spans="1:11" x14ac:dyDescent="0.35">
      <c r="A145" s="2" t="s">
        <v>413</v>
      </c>
      <c r="B145" s="2" t="s">
        <v>414</v>
      </c>
      <c r="C145" s="2" t="s">
        <v>415</v>
      </c>
      <c r="D145" s="2" t="s">
        <v>875</v>
      </c>
      <c r="E145" s="2" t="s">
        <v>1110</v>
      </c>
      <c r="F145" s="2">
        <v>498</v>
      </c>
      <c r="G145" s="2" t="s">
        <v>1238</v>
      </c>
      <c r="I145" s="3" t="s">
        <v>1162</v>
      </c>
      <c r="J145" s="3">
        <v>934</v>
      </c>
      <c r="K145" s="4" t="s">
        <v>1280</v>
      </c>
    </row>
    <row r="146" spans="1:11" x14ac:dyDescent="0.35">
      <c r="A146" s="2" t="s">
        <v>416</v>
      </c>
      <c r="B146" s="2" t="s">
        <v>417</v>
      </c>
      <c r="C146" s="2" t="s">
        <v>418</v>
      </c>
      <c r="D146" s="2" t="s">
        <v>876</v>
      </c>
      <c r="E146" s="2" t="s">
        <v>1057</v>
      </c>
      <c r="F146" s="2">
        <v>978</v>
      </c>
      <c r="G146" s="2" t="s">
        <v>1058</v>
      </c>
      <c r="I146" s="3" t="s">
        <v>1163</v>
      </c>
      <c r="J146" s="3">
        <v>788</v>
      </c>
      <c r="K146" s="4" t="s">
        <v>1164</v>
      </c>
    </row>
    <row r="147" spans="1:11" x14ac:dyDescent="0.35">
      <c r="A147" s="2" t="s">
        <v>419</v>
      </c>
      <c r="B147" s="2" t="s">
        <v>420</v>
      </c>
      <c r="C147" s="2" t="s">
        <v>421</v>
      </c>
      <c r="D147" s="2" t="s">
        <v>877</v>
      </c>
      <c r="E147" s="2" t="s">
        <v>1114</v>
      </c>
      <c r="F147" s="2">
        <v>496</v>
      </c>
      <c r="G147" s="2" t="s">
        <v>1241</v>
      </c>
      <c r="I147" s="3" t="s">
        <v>1165</v>
      </c>
      <c r="J147" s="3">
        <v>776</v>
      </c>
      <c r="K147" s="4" t="s">
        <v>1281</v>
      </c>
    </row>
    <row r="148" spans="1:11" x14ac:dyDescent="0.35">
      <c r="A148" s="2" t="s">
        <v>422</v>
      </c>
      <c r="B148" s="2" t="s">
        <v>423</v>
      </c>
      <c r="C148" s="2" t="s">
        <v>424</v>
      </c>
      <c r="D148" s="2" t="s">
        <v>878</v>
      </c>
      <c r="E148" s="2" t="s">
        <v>1057</v>
      </c>
      <c r="F148" s="2">
        <v>978</v>
      </c>
      <c r="G148" s="2" t="s">
        <v>1058</v>
      </c>
      <c r="I148" s="3" t="s">
        <v>1166</v>
      </c>
      <c r="J148" s="3">
        <v>949</v>
      </c>
      <c r="K148" s="4" t="s">
        <v>1167</v>
      </c>
    </row>
    <row r="149" spans="1:11" x14ac:dyDescent="0.35">
      <c r="A149" s="2" t="s">
        <v>425</v>
      </c>
      <c r="B149" s="2" t="s">
        <v>426</v>
      </c>
      <c r="C149" s="2" t="s">
        <v>427</v>
      </c>
      <c r="D149" s="2" t="s">
        <v>879</v>
      </c>
      <c r="E149" s="2" t="s">
        <v>1186</v>
      </c>
      <c r="F149" s="2">
        <v>951</v>
      </c>
      <c r="G149" s="2" t="s">
        <v>1187</v>
      </c>
      <c r="I149" s="3" t="s">
        <v>1168</v>
      </c>
      <c r="J149" s="3">
        <v>780</v>
      </c>
      <c r="K149" s="4" t="s">
        <v>1282</v>
      </c>
    </row>
    <row r="150" spans="1:11" x14ac:dyDescent="0.35">
      <c r="A150" s="2" t="s">
        <v>428</v>
      </c>
      <c r="B150" s="2" t="s">
        <v>429</v>
      </c>
      <c r="C150" s="2" t="s">
        <v>430</v>
      </c>
      <c r="D150" s="2" t="s">
        <v>880</v>
      </c>
      <c r="E150" s="2" t="s">
        <v>1109</v>
      </c>
      <c r="F150" s="2">
        <v>504</v>
      </c>
      <c r="G150" s="2" t="s">
        <v>1237</v>
      </c>
      <c r="I150" s="3" t="s">
        <v>1283</v>
      </c>
      <c r="J150" s="3">
        <v>0</v>
      </c>
      <c r="K150" s="4" t="s">
        <v>1284</v>
      </c>
    </row>
    <row r="151" spans="1:11" x14ac:dyDescent="0.35">
      <c r="A151" s="2" t="s">
        <v>431</v>
      </c>
      <c r="B151" s="2" t="s">
        <v>432</v>
      </c>
      <c r="C151" s="2" t="s">
        <v>433</v>
      </c>
      <c r="D151" s="2" t="s">
        <v>881</v>
      </c>
      <c r="E151" s="2" t="s">
        <v>1122</v>
      </c>
      <c r="F151" s="2">
        <v>943</v>
      </c>
      <c r="G151" s="2" t="s">
        <v>1248</v>
      </c>
      <c r="I151" s="3" t="s">
        <v>1169</v>
      </c>
      <c r="J151" s="3">
        <v>901</v>
      </c>
      <c r="K151" s="4" t="s">
        <v>1170</v>
      </c>
    </row>
    <row r="152" spans="1:11" x14ac:dyDescent="0.35">
      <c r="A152" s="2" t="s">
        <v>434</v>
      </c>
      <c r="B152" s="2" t="s">
        <v>435</v>
      </c>
      <c r="C152" s="2" t="s">
        <v>436</v>
      </c>
      <c r="D152" s="2" t="s">
        <v>882</v>
      </c>
      <c r="E152" s="2" t="s">
        <v>1113</v>
      </c>
      <c r="F152" s="2">
        <v>104</v>
      </c>
      <c r="G152" s="2" t="s">
        <v>1240</v>
      </c>
      <c r="I152" s="3" t="s">
        <v>1171</v>
      </c>
      <c r="J152" s="3">
        <v>834</v>
      </c>
      <c r="K152" s="4" t="s">
        <v>1172</v>
      </c>
    </row>
    <row r="153" spans="1:11" x14ac:dyDescent="0.35">
      <c r="A153" s="2" t="s">
        <v>437</v>
      </c>
      <c r="B153" s="2" t="s">
        <v>438</v>
      </c>
      <c r="C153" s="2" t="s">
        <v>439</v>
      </c>
      <c r="D153" s="2" t="s">
        <v>883</v>
      </c>
      <c r="E153" s="2" t="s">
        <v>1123</v>
      </c>
      <c r="F153" s="2">
        <v>516</v>
      </c>
      <c r="G153" s="2" t="s">
        <v>1249</v>
      </c>
      <c r="I153" s="3" t="s">
        <v>1173</v>
      </c>
      <c r="J153" s="3">
        <v>980</v>
      </c>
      <c r="K153" s="4" t="s">
        <v>1285</v>
      </c>
    </row>
    <row r="154" spans="1:11" x14ac:dyDescent="0.35">
      <c r="A154" s="2" t="s">
        <v>440</v>
      </c>
      <c r="B154" s="2" t="s">
        <v>441</v>
      </c>
      <c r="C154" s="2" t="s">
        <v>442</v>
      </c>
      <c r="D154" s="2" t="s">
        <v>884</v>
      </c>
      <c r="I154" s="3" t="s">
        <v>1174</v>
      </c>
      <c r="J154" s="3">
        <v>800</v>
      </c>
      <c r="K154" s="4" t="s">
        <v>1175</v>
      </c>
    </row>
    <row r="155" spans="1:11" x14ac:dyDescent="0.35">
      <c r="A155" s="2" t="s">
        <v>443</v>
      </c>
      <c r="B155" s="2" t="s">
        <v>444</v>
      </c>
      <c r="C155" s="2" t="s">
        <v>445</v>
      </c>
      <c r="D155" s="2" t="s">
        <v>885</v>
      </c>
      <c r="E155" s="2" t="s">
        <v>1127</v>
      </c>
      <c r="F155" s="2">
        <v>524</v>
      </c>
      <c r="G155" s="2" t="s">
        <v>1253</v>
      </c>
      <c r="I155" s="3" t="s">
        <v>1176</v>
      </c>
      <c r="J155" s="3">
        <v>840</v>
      </c>
      <c r="K155" s="4" t="s">
        <v>1177</v>
      </c>
    </row>
    <row r="156" spans="1:11" x14ac:dyDescent="0.35">
      <c r="A156" s="2" t="s">
        <v>446</v>
      </c>
      <c r="B156" s="2" t="s">
        <v>447</v>
      </c>
      <c r="C156" s="2" t="s">
        <v>448</v>
      </c>
      <c r="D156" s="2" t="s">
        <v>886</v>
      </c>
      <c r="E156" s="2" t="s">
        <v>1057</v>
      </c>
      <c r="F156" s="2">
        <v>978</v>
      </c>
      <c r="G156" s="2" t="s">
        <v>1058</v>
      </c>
      <c r="I156" s="3" t="s">
        <v>1176</v>
      </c>
      <c r="J156" s="5"/>
      <c r="K156" s="6"/>
    </row>
    <row r="157" spans="1:11" x14ac:dyDescent="0.35">
      <c r="A157" s="2" t="s">
        <v>449</v>
      </c>
      <c r="B157" s="2" t="s">
        <v>450</v>
      </c>
      <c r="C157" s="2" t="s">
        <v>451</v>
      </c>
      <c r="D157" s="2" t="s">
        <v>887</v>
      </c>
      <c r="E157" s="2" t="s">
        <v>992</v>
      </c>
      <c r="F157" s="2">
        <v>532</v>
      </c>
      <c r="G157" s="2" t="s">
        <v>993</v>
      </c>
      <c r="I157" s="3" t="s">
        <v>1178</v>
      </c>
      <c r="J157" s="3">
        <v>858</v>
      </c>
      <c r="K157" s="4" t="s">
        <v>1286</v>
      </c>
    </row>
    <row r="158" spans="1:11" x14ac:dyDescent="0.35">
      <c r="A158" s="2" t="s">
        <v>452</v>
      </c>
      <c r="B158" s="2" t="s">
        <v>453</v>
      </c>
      <c r="C158" s="2" t="s">
        <v>454</v>
      </c>
      <c r="D158" s="2" t="s">
        <v>888</v>
      </c>
      <c r="I158" s="3" t="s">
        <v>1179</v>
      </c>
      <c r="J158" s="3">
        <v>860</v>
      </c>
      <c r="K158" s="4" t="s">
        <v>1287</v>
      </c>
    </row>
    <row r="159" spans="1:11" x14ac:dyDescent="0.35">
      <c r="A159" s="2" t="s">
        <v>455</v>
      </c>
      <c r="B159" s="2" t="s">
        <v>456</v>
      </c>
      <c r="C159" s="2" t="s">
        <v>457</v>
      </c>
      <c r="D159" s="2" t="s">
        <v>889</v>
      </c>
      <c r="E159" s="2" t="s">
        <v>1128</v>
      </c>
      <c r="F159" s="2">
        <v>554</v>
      </c>
      <c r="G159" s="2" t="s">
        <v>1254</v>
      </c>
      <c r="I159" s="3" t="s">
        <v>1180</v>
      </c>
      <c r="J159" s="3">
        <v>937</v>
      </c>
      <c r="K159" s="4" t="s">
        <v>1288</v>
      </c>
    </row>
    <row r="160" spans="1:11" x14ac:dyDescent="0.35">
      <c r="A160" s="2" t="s">
        <v>458</v>
      </c>
      <c r="B160" s="2" t="s">
        <v>459</v>
      </c>
      <c r="C160" s="2" t="s">
        <v>460</v>
      </c>
      <c r="D160" s="2" t="s">
        <v>890</v>
      </c>
      <c r="E160" s="2" t="s">
        <v>1125</v>
      </c>
      <c r="F160" s="2">
        <v>558</v>
      </c>
      <c r="G160" s="2" t="s">
        <v>1251</v>
      </c>
      <c r="I160" s="3" t="s">
        <v>1181</v>
      </c>
      <c r="J160" s="3">
        <v>704</v>
      </c>
      <c r="K160" s="4" t="s">
        <v>1289</v>
      </c>
    </row>
    <row r="161" spans="1:11" x14ac:dyDescent="0.35">
      <c r="A161" s="2" t="s">
        <v>461</v>
      </c>
      <c r="B161" s="2" t="s">
        <v>462</v>
      </c>
      <c r="C161" s="2" t="s">
        <v>463</v>
      </c>
      <c r="D161" s="2" t="s">
        <v>891</v>
      </c>
      <c r="E161" s="2" t="s">
        <v>1188</v>
      </c>
      <c r="F161" s="2">
        <v>952</v>
      </c>
      <c r="G161" s="2" t="s">
        <v>1291</v>
      </c>
      <c r="I161" s="3" t="s">
        <v>1182</v>
      </c>
      <c r="J161" s="3">
        <v>548</v>
      </c>
      <c r="K161" s="4" t="s">
        <v>1290</v>
      </c>
    </row>
    <row r="162" spans="1:11" x14ac:dyDescent="0.35">
      <c r="A162" s="2" t="s">
        <v>464</v>
      </c>
      <c r="B162" s="2" t="s">
        <v>465</v>
      </c>
      <c r="C162" s="2" t="s">
        <v>466</v>
      </c>
      <c r="D162" s="2" t="s">
        <v>892</v>
      </c>
      <c r="E162" s="2" t="s">
        <v>1124</v>
      </c>
      <c r="F162" s="2">
        <v>566</v>
      </c>
      <c r="G162" s="2" t="s">
        <v>1250</v>
      </c>
      <c r="I162" s="3" t="s">
        <v>1183</v>
      </c>
      <c r="J162" s="3">
        <v>882</v>
      </c>
      <c r="K162" s="4" t="s">
        <v>1184</v>
      </c>
    </row>
    <row r="163" spans="1:11" x14ac:dyDescent="0.35">
      <c r="A163" s="2" t="s">
        <v>467</v>
      </c>
      <c r="B163" s="2" t="s">
        <v>468</v>
      </c>
      <c r="C163" s="2" t="s">
        <v>469</v>
      </c>
      <c r="D163" s="2" t="s">
        <v>893</v>
      </c>
      <c r="I163" s="3" t="s">
        <v>1185</v>
      </c>
      <c r="J163" s="3">
        <v>950</v>
      </c>
      <c r="K163" s="4" t="s">
        <v>1297</v>
      </c>
    </row>
    <row r="164" spans="1:11" x14ac:dyDescent="0.35">
      <c r="A164" s="2" t="s">
        <v>470</v>
      </c>
      <c r="B164" s="2" t="s">
        <v>471</v>
      </c>
      <c r="C164" s="2" t="s">
        <v>472</v>
      </c>
      <c r="D164" s="2" t="s">
        <v>894</v>
      </c>
      <c r="I164" s="3" t="s">
        <v>1186</v>
      </c>
      <c r="J164" s="3">
        <v>951</v>
      </c>
      <c r="K164" s="4" t="s">
        <v>1187</v>
      </c>
    </row>
    <row r="165" spans="1:11" x14ac:dyDescent="0.35">
      <c r="A165" s="2" t="s">
        <v>473</v>
      </c>
      <c r="B165" s="2" t="s">
        <v>474</v>
      </c>
      <c r="C165" s="2" t="s">
        <v>475</v>
      </c>
      <c r="D165" s="2" t="s">
        <v>895</v>
      </c>
      <c r="E165" s="2" t="s">
        <v>1176</v>
      </c>
      <c r="F165" s="2">
        <v>840</v>
      </c>
      <c r="G165" s="2" t="s">
        <v>1177</v>
      </c>
      <c r="I165" s="3" t="s">
        <v>1188</v>
      </c>
      <c r="J165" s="3">
        <v>952</v>
      </c>
      <c r="K165" s="4" t="s">
        <v>1291</v>
      </c>
    </row>
    <row r="166" spans="1:11" x14ac:dyDescent="0.35">
      <c r="A166" s="2" t="s">
        <v>476</v>
      </c>
      <c r="B166" s="2" t="s">
        <v>477</v>
      </c>
      <c r="C166" s="2" t="s">
        <v>478</v>
      </c>
      <c r="D166" s="2" t="s">
        <v>896</v>
      </c>
      <c r="E166" s="2" t="s">
        <v>1126</v>
      </c>
      <c r="F166" s="2">
        <v>578</v>
      </c>
      <c r="G166" s="2" t="s">
        <v>1252</v>
      </c>
      <c r="I166" s="3" t="s">
        <v>1189</v>
      </c>
      <c r="J166" s="3">
        <v>886</v>
      </c>
      <c r="K166" s="4" t="s">
        <v>1292</v>
      </c>
    </row>
    <row r="167" spans="1:11" x14ac:dyDescent="0.35">
      <c r="A167" s="2" t="s">
        <v>479</v>
      </c>
      <c r="B167" s="2" t="s">
        <v>480</v>
      </c>
      <c r="C167" s="2" t="s">
        <v>481</v>
      </c>
      <c r="D167" s="2" t="s">
        <v>897</v>
      </c>
      <c r="E167" s="2" t="s">
        <v>1129</v>
      </c>
      <c r="F167" s="2">
        <v>512</v>
      </c>
      <c r="G167" s="2" t="s">
        <v>1255</v>
      </c>
      <c r="I167" s="3" t="s">
        <v>1190</v>
      </c>
      <c r="J167" s="3">
        <v>710</v>
      </c>
      <c r="K167" s="4" t="s">
        <v>1293</v>
      </c>
    </row>
    <row r="168" spans="1:11" x14ac:dyDescent="0.35">
      <c r="A168" s="2" t="s">
        <v>482</v>
      </c>
      <c r="B168" s="2" t="s">
        <v>483</v>
      </c>
      <c r="C168" s="2" t="s">
        <v>484</v>
      </c>
      <c r="D168" s="2" t="s">
        <v>898</v>
      </c>
      <c r="E168" s="2" t="s">
        <v>1136</v>
      </c>
      <c r="F168" s="2">
        <v>586</v>
      </c>
      <c r="G168" s="2" t="s">
        <v>1258</v>
      </c>
      <c r="I168" s="3" t="s">
        <v>1191</v>
      </c>
      <c r="J168" s="3">
        <v>967</v>
      </c>
      <c r="K168" s="4" t="s">
        <v>1294</v>
      </c>
    </row>
    <row r="169" spans="1:11" x14ac:dyDescent="0.35">
      <c r="A169" s="2" t="s">
        <v>485</v>
      </c>
      <c r="B169" s="2" t="s">
        <v>486</v>
      </c>
      <c r="C169" s="2" t="s">
        <v>487</v>
      </c>
      <c r="D169" s="2" t="s">
        <v>899</v>
      </c>
      <c r="E169" s="2" t="s">
        <v>1176</v>
      </c>
      <c r="F169" s="2">
        <v>840</v>
      </c>
      <c r="G169" s="2" t="s">
        <v>1177</v>
      </c>
    </row>
    <row r="170" spans="1:11" x14ac:dyDescent="0.35">
      <c r="A170" s="2" t="s">
        <v>488</v>
      </c>
      <c r="B170" s="2" t="s">
        <v>489</v>
      </c>
      <c r="C170" s="2" t="s">
        <v>490</v>
      </c>
      <c r="D170" s="2" t="s">
        <v>900</v>
      </c>
    </row>
    <row r="171" spans="1:11" x14ac:dyDescent="0.35">
      <c r="A171" s="2" t="s">
        <v>491</v>
      </c>
      <c r="B171" s="2" t="s">
        <v>492</v>
      </c>
      <c r="C171" s="2" t="s">
        <v>493</v>
      </c>
      <c r="D171" s="2" t="s">
        <v>901</v>
      </c>
      <c r="E171" s="2" t="s">
        <v>1130</v>
      </c>
      <c r="F171" s="2">
        <v>590</v>
      </c>
      <c r="G171" s="2" t="s">
        <v>1131</v>
      </c>
    </row>
    <row r="172" spans="1:11" x14ac:dyDescent="0.35">
      <c r="A172" s="2" t="s">
        <v>494</v>
      </c>
      <c r="B172" s="2" t="s">
        <v>495</v>
      </c>
      <c r="C172" s="2" t="s">
        <v>496</v>
      </c>
      <c r="D172" s="2" t="s">
        <v>902</v>
      </c>
      <c r="E172" s="2" t="s">
        <v>1134</v>
      </c>
      <c r="F172" s="2">
        <v>598</v>
      </c>
      <c r="G172" s="2" t="s">
        <v>1256</v>
      </c>
    </row>
    <row r="173" spans="1:11" x14ac:dyDescent="0.35">
      <c r="A173" s="2" t="s">
        <v>497</v>
      </c>
      <c r="B173" s="2" t="s">
        <v>498</v>
      </c>
      <c r="C173" s="2" t="s">
        <v>499</v>
      </c>
      <c r="D173" s="2" t="s">
        <v>903</v>
      </c>
      <c r="E173" s="2" t="s">
        <v>1138</v>
      </c>
      <c r="F173" s="2">
        <v>600</v>
      </c>
      <c r="G173" s="2" t="s">
        <v>1139</v>
      </c>
    </row>
    <row r="174" spans="1:11" x14ac:dyDescent="0.35">
      <c r="A174" s="2" t="s">
        <v>500</v>
      </c>
      <c r="B174" s="2" t="s">
        <v>501</v>
      </c>
      <c r="C174" s="2" t="s">
        <v>502</v>
      </c>
      <c r="D174" s="2" t="s">
        <v>904</v>
      </c>
      <c r="E174" s="2" t="s">
        <v>1132</v>
      </c>
      <c r="F174" s="2">
        <v>604</v>
      </c>
      <c r="G174" s="2" t="s">
        <v>1133</v>
      </c>
    </row>
    <row r="175" spans="1:11" x14ac:dyDescent="0.35">
      <c r="A175" s="2" t="s">
        <v>503</v>
      </c>
      <c r="B175" s="2" t="s">
        <v>504</v>
      </c>
      <c r="C175" s="2" t="s">
        <v>505</v>
      </c>
      <c r="D175" s="2" t="s">
        <v>905</v>
      </c>
      <c r="E175" s="2" t="s">
        <v>1135</v>
      </c>
      <c r="F175" s="2">
        <v>608</v>
      </c>
      <c r="G175" s="2" t="s">
        <v>1257</v>
      </c>
    </row>
    <row r="176" spans="1:11" x14ac:dyDescent="0.35">
      <c r="A176" s="2" t="s">
        <v>506</v>
      </c>
      <c r="B176" s="2" t="s">
        <v>507</v>
      </c>
      <c r="C176" s="2" t="s">
        <v>508</v>
      </c>
      <c r="D176" s="2" t="s">
        <v>906</v>
      </c>
    </row>
    <row r="177" spans="1:7" x14ac:dyDescent="0.35">
      <c r="A177" s="2" t="s">
        <v>509</v>
      </c>
      <c r="B177" s="2" t="s">
        <v>510</v>
      </c>
      <c r="C177" s="2" t="s">
        <v>511</v>
      </c>
      <c r="D177" s="2" t="s">
        <v>907</v>
      </c>
      <c r="E177" s="2" t="s">
        <v>1137</v>
      </c>
      <c r="F177" s="2">
        <v>985</v>
      </c>
      <c r="G177" s="2" t="s">
        <v>1259</v>
      </c>
    </row>
    <row r="178" spans="1:7" x14ac:dyDescent="0.35">
      <c r="A178" s="2" t="s">
        <v>512</v>
      </c>
      <c r="B178" s="2" t="s">
        <v>513</v>
      </c>
      <c r="C178" s="2" t="s">
        <v>514</v>
      </c>
      <c r="D178" s="2" t="s">
        <v>908</v>
      </c>
      <c r="E178" s="2" t="s">
        <v>1057</v>
      </c>
      <c r="F178" s="2">
        <v>978</v>
      </c>
      <c r="G178" s="2" t="s">
        <v>1058</v>
      </c>
    </row>
    <row r="179" spans="1:7" x14ac:dyDescent="0.35">
      <c r="A179" s="2" t="s">
        <v>515</v>
      </c>
      <c r="B179" s="2" t="s">
        <v>516</v>
      </c>
      <c r="C179" s="2" t="s">
        <v>517</v>
      </c>
      <c r="D179" s="2" t="s">
        <v>909</v>
      </c>
      <c r="E179" s="2" t="s">
        <v>1176</v>
      </c>
      <c r="F179" s="2">
        <v>840</v>
      </c>
      <c r="G179" s="2" t="s">
        <v>1177</v>
      </c>
    </row>
    <row r="180" spans="1:7" x14ac:dyDescent="0.35">
      <c r="A180" s="2" t="s">
        <v>518</v>
      </c>
      <c r="B180" s="2" t="s">
        <v>519</v>
      </c>
      <c r="C180" s="2" t="s">
        <v>520</v>
      </c>
      <c r="D180" s="2" t="s">
        <v>910</v>
      </c>
      <c r="E180" s="2" t="s">
        <v>1140</v>
      </c>
      <c r="F180" s="2">
        <v>634</v>
      </c>
      <c r="G180" s="2" t="s">
        <v>1260</v>
      </c>
    </row>
    <row r="181" spans="1:7" x14ac:dyDescent="0.35">
      <c r="A181" s="2" t="s">
        <v>715</v>
      </c>
      <c r="B181" s="2" t="s">
        <v>149</v>
      </c>
      <c r="C181" s="2" t="s">
        <v>150</v>
      </c>
      <c r="D181" s="2" t="s">
        <v>784</v>
      </c>
      <c r="E181" s="2" t="s">
        <v>1185</v>
      </c>
      <c r="F181" s="2">
        <v>950</v>
      </c>
      <c r="G181" s="2" t="s">
        <v>1297</v>
      </c>
    </row>
    <row r="182" spans="1:7" x14ac:dyDescent="0.35">
      <c r="A182" s="2" t="s">
        <v>717</v>
      </c>
      <c r="B182" s="2" t="s">
        <v>521</v>
      </c>
      <c r="C182" s="2" t="s">
        <v>522</v>
      </c>
      <c r="D182" s="2" t="s">
        <v>911</v>
      </c>
      <c r="E182" s="2" t="s">
        <v>1057</v>
      </c>
      <c r="F182" s="2">
        <v>978</v>
      </c>
      <c r="G182" s="2" t="s">
        <v>1058</v>
      </c>
    </row>
    <row r="183" spans="1:7" x14ac:dyDescent="0.35">
      <c r="A183" s="2" t="s">
        <v>523</v>
      </c>
      <c r="B183" s="2" t="s">
        <v>524</v>
      </c>
      <c r="C183" s="2" t="s">
        <v>525</v>
      </c>
      <c r="D183" s="2" t="s">
        <v>912</v>
      </c>
      <c r="E183" s="2" t="s">
        <v>1141</v>
      </c>
      <c r="F183" s="2">
        <v>946</v>
      </c>
      <c r="G183" s="2" t="s">
        <v>1261</v>
      </c>
    </row>
    <row r="184" spans="1:7" x14ac:dyDescent="0.35">
      <c r="A184" s="2" t="s">
        <v>526</v>
      </c>
      <c r="B184" s="2" t="s">
        <v>527</v>
      </c>
      <c r="C184" s="2" t="s">
        <v>528</v>
      </c>
      <c r="D184" s="2" t="s">
        <v>913</v>
      </c>
      <c r="E184" s="2" t="s">
        <v>1143</v>
      </c>
      <c r="F184" s="2">
        <v>643</v>
      </c>
      <c r="G184" s="2" t="s">
        <v>1263</v>
      </c>
    </row>
    <row r="185" spans="1:7" x14ac:dyDescent="0.35">
      <c r="A185" s="2" t="s">
        <v>529</v>
      </c>
      <c r="B185" s="2" t="s">
        <v>530</v>
      </c>
      <c r="C185" s="2" t="s">
        <v>531</v>
      </c>
      <c r="D185" s="2" t="s">
        <v>914</v>
      </c>
      <c r="E185" s="2" t="s">
        <v>1144</v>
      </c>
      <c r="F185" s="2">
        <v>646</v>
      </c>
      <c r="G185" s="2" t="s">
        <v>1264</v>
      </c>
    </row>
    <row r="186" spans="1:7" x14ac:dyDescent="0.35">
      <c r="A186" s="2" t="s">
        <v>534</v>
      </c>
      <c r="B186" s="2" t="s">
        <v>535</v>
      </c>
      <c r="C186" s="2" t="s">
        <v>536</v>
      </c>
      <c r="D186" s="2" t="s">
        <v>916</v>
      </c>
      <c r="E186" s="2" t="s">
        <v>1151</v>
      </c>
      <c r="F186" s="2">
        <v>654</v>
      </c>
      <c r="G186" s="2" t="s">
        <v>1271</v>
      </c>
    </row>
    <row r="187" spans="1:7" x14ac:dyDescent="0.35">
      <c r="A187" s="2" t="s">
        <v>537</v>
      </c>
      <c r="B187" s="2" t="s">
        <v>538</v>
      </c>
      <c r="C187" s="2" t="s">
        <v>539</v>
      </c>
      <c r="D187" s="2" t="s">
        <v>917</v>
      </c>
      <c r="E187" s="2" t="s">
        <v>1186</v>
      </c>
      <c r="F187" s="2">
        <v>951</v>
      </c>
      <c r="G187" s="2" t="s">
        <v>1187</v>
      </c>
    </row>
    <row r="188" spans="1:7" x14ac:dyDescent="0.35">
      <c r="A188" s="2" t="s">
        <v>540</v>
      </c>
      <c r="B188" s="2" t="s">
        <v>541</v>
      </c>
      <c r="C188" s="2" t="s">
        <v>542</v>
      </c>
      <c r="D188" s="2" t="s">
        <v>918</v>
      </c>
      <c r="E188" s="2" t="s">
        <v>1186</v>
      </c>
      <c r="F188" s="2">
        <v>951</v>
      </c>
      <c r="G188" s="2" t="s">
        <v>1187</v>
      </c>
    </row>
    <row r="189" spans="1:7" x14ac:dyDescent="0.35">
      <c r="A189" s="2" t="s">
        <v>545</v>
      </c>
      <c r="B189" s="2" t="s">
        <v>546</v>
      </c>
      <c r="C189" s="2" t="s">
        <v>547</v>
      </c>
      <c r="D189" s="2" t="s">
        <v>920</v>
      </c>
      <c r="E189" s="2" t="s">
        <v>1057</v>
      </c>
      <c r="F189" s="2">
        <v>978</v>
      </c>
      <c r="G189" s="2" t="s">
        <v>1058</v>
      </c>
    </row>
    <row r="190" spans="1:7" x14ac:dyDescent="0.35">
      <c r="A190" s="2" t="s">
        <v>548</v>
      </c>
      <c r="B190" s="2" t="s">
        <v>549</v>
      </c>
      <c r="C190" s="2" t="s">
        <v>550</v>
      </c>
      <c r="D190" s="2" t="s">
        <v>921</v>
      </c>
      <c r="E190" s="2" t="s">
        <v>1186</v>
      </c>
      <c r="F190" s="2">
        <v>951</v>
      </c>
      <c r="G190" s="2" t="s">
        <v>1187</v>
      </c>
    </row>
    <row r="191" spans="1:7" x14ac:dyDescent="0.35">
      <c r="A191" s="2" t="s">
        <v>718</v>
      </c>
      <c r="B191" s="2" t="s">
        <v>532</v>
      </c>
      <c r="C191" s="2" t="s">
        <v>533</v>
      </c>
      <c r="D191" s="2" t="s">
        <v>915</v>
      </c>
      <c r="E191" s="2" t="s">
        <v>1057</v>
      </c>
      <c r="F191" s="2">
        <v>978</v>
      </c>
      <c r="G191" s="2" t="s">
        <v>1058</v>
      </c>
    </row>
    <row r="192" spans="1:7" x14ac:dyDescent="0.35">
      <c r="A192" s="2" t="s">
        <v>726</v>
      </c>
      <c r="B192" s="2" t="s">
        <v>543</v>
      </c>
      <c r="C192" s="2" t="s">
        <v>544</v>
      </c>
      <c r="D192" s="2" t="s">
        <v>919</v>
      </c>
      <c r="E192" s="2" t="s">
        <v>1057</v>
      </c>
      <c r="F192" s="2">
        <v>978</v>
      </c>
      <c r="G192" s="2" t="s">
        <v>1058</v>
      </c>
    </row>
    <row r="193" spans="1:7" x14ac:dyDescent="0.35">
      <c r="A193" s="2" t="s">
        <v>551</v>
      </c>
      <c r="B193" s="2" t="s">
        <v>552</v>
      </c>
      <c r="C193" s="2" t="s">
        <v>553</v>
      </c>
      <c r="D193" s="2" t="s">
        <v>922</v>
      </c>
      <c r="E193" s="2" t="s">
        <v>1183</v>
      </c>
      <c r="F193" s="2">
        <v>882</v>
      </c>
      <c r="G193" s="2" t="s">
        <v>1184</v>
      </c>
    </row>
    <row r="194" spans="1:7" x14ac:dyDescent="0.35">
      <c r="A194" s="2" t="s">
        <v>554</v>
      </c>
      <c r="B194" s="2" t="s">
        <v>555</v>
      </c>
      <c r="C194" s="2" t="s">
        <v>556</v>
      </c>
      <c r="D194" s="2" t="s">
        <v>923</v>
      </c>
      <c r="E194" s="2" t="s">
        <v>1057</v>
      </c>
      <c r="F194" s="2">
        <v>978</v>
      </c>
      <c r="G194" s="2" t="s">
        <v>1058</v>
      </c>
    </row>
    <row r="195" spans="1:7" x14ac:dyDescent="0.35">
      <c r="A195" s="2" t="s">
        <v>557</v>
      </c>
      <c r="B195" s="2" t="s">
        <v>558</v>
      </c>
      <c r="C195" s="2" t="s">
        <v>559</v>
      </c>
      <c r="D195" s="2" t="s">
        <v>924</v>
      </c>
      <c r="E195" s="2" t="s">
        <v>1274</v>
      </c>
      <c r="F195" s="2">
        <v>678</v>
      </c>
      <c r="G195" s="2" t="s">
        <v>1275</v>
      </c>
    </row>
    <row r="196" spans="1:7" x14ac:dyDescent="0.35">
      <c r="A196" s="2" t="s">
        <v>560</v>
      </c>
      <c r="B196" s="2" t="s">
        <v>561</v>
      </c>
      <c r="C196" s="2" t="s">
        <v>562</v>
      </c>
      <c r="D196" s="2" t="s">
        <v>925</v>
      </c>
      <c r="E196" s="2" t="s">
        <v>1145</v>
      </c>
      <c r="F196" s="2">
        <v>682</v>
      </c>
      <c r="G196" s="2" t="s">
        <v>1265</v>
      </c>
    </row>
    <row r="197" spans="1:7" x14ac:dyDescent="0.35">
      <c r="A197" s="2" t="s">
        <v>563</v>
      </c>
      <c r="B197" s="2" t="s">
        <v>564</v>
      </c>
      <c r="C197" s="2" t="s">
        <v>565</v>
      </c>
      <c r="D197" s="2" t="s">
        <v>926</v>
      </c>
      <c r="E197" s="2" t="s">
        <v>1188</v>
      </c>
      <c r="F197" s="2">
        <v>952</v>
      </c>
      <c r="G197" s="2" t="s">
        <v>1291</v>
      </c>
    </row>
    <row r="198" spans="1:7" x14ac:dyDescent="0.35">
      <c r="A198" s="2" t="s">
        <v>566</v>
      </c>
      <c r="B198" s="2" t="s">
        <v>567</v>
      </c>
      <c r="C198" s="2" t="s">
        <v>568</v>
      </c>
      <c r="D198" s="2" t="s">
        <v>927</v>
      </c>
      <c r="E198" s="2" t="s">
        <v>1142</v>
      </c>
      <c r="F198" s="2">
        <v>941</v>
      </c>
      <c r="G198" s="2" t="s">
        <v>1262</v>
      </c>
    </row>
    <row r="199" spans="1:7" x14ac:dyDescent="0.35">
      <c r="A199" s="2" t="s">
        <v>569</v>
      </c>
      <c r="B199" s="2" t="s">
        <v>570</v>
      </c>
      <c r="C199" s="2" t="s">
        <v>571</v>
      </c>
      <c r="D199" s="2" t="s">
        <v>928</v>
      </c>
      <c r="E199" s="2" t="s">
        <v>1147</v>
      </c>
      <c r="F199" s="2">
        <v>690</v>
      </c>
      <c r="G199" s="2" t="s">
        <v>1267</v>
      </c>
    </row>
    <row r="200" spans="1:7" x14ac:dyDescent="0.35">
      <c r="A200" s="2" t="s">
        <v>572</v>
      </c>
      <c r="B200" s="2" t="s">
        <v>573</v>
      </c>
      <c r="C200" s="2" t="s">
        <v>574</v>
      </c>
      <c r="D200" s="2" t="s">
        <v>929</v>
      </c>
      <c r="E200" s="2" t="s">
        <v>1152</v>
      </c>
      <c r="F200" s="2">
        <v>694</v>
      </c>
      <c r="G200" s="2" t="s">
        <v>1153</v>
      </c>
    </row>
    <row r="201" spans="1:7" x14ac:dyDescent="0.35">
      <c r="A201" s="2" t="s">
        <v>575</v>
      </c>
      <c r="B201" s="2" t="s">
        <v>576</v>
      </c>
      <c r="C201" s="2" t="s">
        <v>577</v>
      </c>
      <c r="D201" s="2" t="s">
        <v>930</v>
      </c>
      <c r="E201" s="2" t="s">
        <v>1150</v>
      </c>
      <c r="F201" s="2">
        <v>702</v>
      </c>
      <c r="G201" s="2" t="s">
        <v>1270</v>
      </c>
    </row>
    <row r="202" spans="1:7" x14ac:dyDescent="0.35">
      <c r="A202" s="2" t="s">
        <v>578</v>
      </c>
      <c r="B202" s="2" t="s">
        <v>579</v>
      </c>
      <c r="C202" s="2" t="s">
        <v>580</v>
      </c>
      <c r="D202" s="2" t="s">
        <v>931</v>
      </c>
      <c r="E202" s="2" t="s">
        <v>1057</v>
      </c>
      <c r="F202" s="2">
        <v>978</v>
      </c>
      <c r="G202" s="2" t="s">
        <v>1058</v>
      </c>
    </row>
    <row r="203" spans="1:7" x14ac:dyDescent="0.35">
      <c r="A203" s="2" t="s">
        <v>581</v>
      </c>
      <c r="B203" s="2" t="s">
        <v>582</v>
      </c>
      <c r="C203" s="2" t="s">
        <v>583</v>
      </c>
      <c r="D203" s="2" t="s">
        <v>932</v>
      </c>
      <c r="E203" s="2" t="s">
        <v>1057</v>
      </c>
      <c r="F203" s="2">
        <v>978</v>
      </c>
      <c r="G203" s="2" t="s">
        <v>1058</v>
      </c>
    </row>
    <row r="204" spans="1:7" x14ac:dyDescent="0.35">
      <c r="A204" s="2" t="s">
        <v>584</v>
      </c>
      <c r="B204" s="2" t="s">
        <v>585</v>
      </c>
      <c r="C204" s="2" t="s">
        <v>586</v>
      </c>
      <c r="D204" s="2" t="s">
        <v>933</v>
      </c>
      <c r="E204" s="2" t="s">
        <v>1146</v>
      </c>
      <c r="F204" s="2">
        <v>90</v>
      </c>
      <c r="G204" s="2" t="s">
        <v>1266</v>
      </c>
    </row>
    <row r="205" spans="1:7" x14ac:dyDescent="0.35">
      <c r="A205" s="2" t="s">
        <v>587</v>
      </c>
      <c r="B205" s="2" t="s">
        <v>588</v>
      </c>
      <c r="C205" s="2" t="s">
        <v>589</v>
      </c>
      <c r="D205" s="2" t="s">
        <v>934</v>
      </c>
      <c r="E205" s="2" t="s">
        <v>1154</v>
      </c>
      <c r="F205" s="2">
        <v>706</v>
      </c>
      <c r="G205" s="2" t="s">
        <v>1272</v>
      </c>
    </row>
    <row r="206" spans="1:7" x14ac:dyDescent="0.35">
      <c r="A206" s="2" t="s">
        <v>590</v>
      </c>
      <c r="B206" s="2" t="s">
        <v>591</v>
      </c>
      <c r="C206" s="2" t="s">
        <v>592</v>
      </c>
      <c r="D206" s="2" t="s">
        <v>935</v>
      </c>
      <c r="E206" s="2" t="s">
        <v>1190</v>
      </c>
      <c r="F206" s="2">
        <v>710</v>
      </c>
      <c r="G206" s="2" t="s">
        <v>1293</v>
      </c>
    </row>
    <row r="207" spans="1:7" x14ac:dyDescent="0.35">
      <c r="A207" s="2" t="s">
        <v>593</v>
      </c>
      <c r="B207" s="2" t="s">
        <v>594</v>
      </c>
      <c r="C207" s="2" t="s">
        <v>595</v>
      </c>
      <c r="D207" s="2" t="s">
        <v>936</v>
      </c>
    </row>
    <row r="208" spans="1:7" x14ac:dyDescent="0.35">
      <c r="A208" s="2" t="s">
        <v>596</v>
      </c>
      <c r="B208" s="2" t="s">
        <v>597</v>
      </c>
      <c r="C208" s="2" t="s">
        <v>598</v>
      </c>
      <c r="D208" s="2" t="s">
        <v>937</v>
      </c>
      <c r="E208" s="2" t="s">
        <v>1157</v>
      </c>
      <c r="F208" s="2">
        <v>728</v>
      </c>
      <c r="G208" s="2" t="s">
        <v>1273</v>
      </c>
    </row>
    <row r="209" spans="1:7" x14ac:dyDescent="0.35">
      <c r="A209" s="2" t="s">
        <v>599</v>
      </c>
      <c r="B209" s="2" t="s">
        <v>600</v>
      </c>
      <c r="C209" s="2" t="s">
        <v>601</v>
      </c>
      <c r="D209" s="2" t="s">
        <v>938</v>
      </c>
      <c r="E209" s="2" t="s">
        <v>1057</v>
      </c>
      <c r="F209" s="2">
        <v>978</v>
      </c>
      <c r="G209" s="2" t="s">
        <v>1058</v>
      </c>
    </row>
    <row r="210" spans="1:7" x14ac:dyDescent="0.35">
      <c r="A210" s="2" t="s">
        <v>602</v>
      </c>
      <c r="B210" s="2" t="s">
        <v>603</v>
      </c>
      <c r="C210" s="2" t="s">
        <v>604</v>
      </c>
      <c r="D210" s="2" t="s">
        <v>939</v>
      </c>
      <c r="E210" s="2" t="s">
        <v>1104</v>
      </c>
      <c r="F210" s="2">
        <v>144</v>
      </c>
      <c r="G210" s="2" t="s">
        <v>1234</v>
      </c>
    </row>
    <row r="211" spans="1:7" x14ac:dyDescent="0.35">
      <c r="A211" s="2" t="s">
        <v>605</v>
      </c>
      <c r="B211" s="2" t="s">
        <v>606</v>
      </c>
      <c r="C211" s="2" t="s">
        <v>607</v>
      </c>
      <c r="D211" s="2" t="s">
        <v>940</v>
      </c>
      <c r="E211" s="2" t="s">
        <v>1148</v>
      </c>
      <c r="F211" s="2">
        <v>938</v>
      </c>
      <c r="G211" s="2" t="s">
        <v>1268</v>
      </c>
    </row>
    <row r="212" spans="1:7" x14ac:dyDescent="0.35">
      <c r="A212" s="2" t="s">
        <v>608</v>
      </c>
      <c r="B212" s="2" t="s">
        <v>609</v>
      </c>
      <c r="C212" s="2" t="s">
        <v>610</v>
      </c>
      <c r="D212" s="2" t="s">
        <v>941</v>
      </c>
      <c r="E212" s="2" t="s">
        <v>1155</v>
      </c>
      <c r="F212" s="2">
        <v>968</v>
      </c>
      <c r="G212" s="2" t="s">
        <v>1156</v>
      </c>
    </row>
    <row r="213" spans="1:7" x14ac:dyDescent="0.35">
      <c r="A213" s="2" t="s">
        <v>611</v>
      </c>
      <c r="B213" s="2" t="s">
        <v>612</v>
      </c>
      <c r="C213" s="2" t="s">
        <v>613</v>
      </c>
      <c r="D213" s="2" t="s">
        <v>942</v>
      </c>
    </row>
    <row r="214" spans="1:7" x14ac:dyDescent="0.35">
      <c r="A214" s="2" t="s">
        <v>616</v>
      </c>
      <c r="B214" s="2" t="s">
        <v>617</v>
      </c>
      <c r="C214" s="2" t="s">
        <v>618</v>
      </c>
      <c r="D214" s="2" t="s">
        <v>944</v>
      </c>
      <c r="E214" s="2" t="s">
        <v>1149</v>
      </c>
      <c r="F214" s="2">
        <v>752</v>
      </c>
      <c r="G214" s="2" t="s">
        <v>1269</v>
      </c>
    </row>
    <row r="215" spans="1:7" x14ac:dyDescent="0.35">
      <c r="A215" s="2" t="s">
        <v>619</v>
      </c>
      <c r="B215" s="2" t="s">
        <v>620</v>
      </c>
      <c r="C215" s="2" t="s">
        <v>621</v>
      </c>
      <c r="D215" s="2" t="s">
        <v>945</v>
      </c>
      <c r="E215" s="2" t="s">
        <v>1032</v>
      </c>
      <c r="F215" s="2">
        <v>756</v>
      </c>
      <c r="G215" s="2" t="s">
        <v>1033</v>
      </c>
    </row>
    <row r="216" spans="1:7" x14ac:dyDescent="0.35">
      <c r="A216" s="2" t="s">
        <v>727</v>
      </c>
      <c r="B216" s="2" t="s">
        <v>622</v>
      </c>
      <c r="C216" s="2" t="s">
        <v>623</v>
      </c>
      <c r="D216" s="2" t="s">
        <v>946</v>
      </c>
      <c r="E216" s="2" t="s">
        <v>1158</v>
      </c>
      <c r="F216" s="2">
        <v>760</v>
      </c>
      <c r="G216" s="2" t="s">
        <v>1276</v>
      </c>
    </row>
    <row r="217" spans="1:7" x14ac:dyDescent="0.35">
      <c r="A217" s="2" t="s">
        <v>712</v>
      </c>
      <c r="B217" s="2" t="s">
        <v>624</v>
      </c>
      <c r="C217" s="2" t="s">
        <v>625</v>
      </c>
      <c r="D217" s="2" t="s">
        <v>947</v>
      </c>
      <c r="E217" s="2" t="s">
        <v>1169</v>
      </c>
      <c r="F217" s="2">
        <v>901</v>
      </c>
      <c r="G217" s="2" t="s">
        <v>1170</v>
      </c>
    </row>
    <row r="218" spans="1:7" x14ac:dyDescent="0.35">
      <c r="A218" s="2" t="s">
        <v>626</v>
      </c>
      <c r="B218" s="2" t="s">
        <v>627</v>
      </c>
      <c r="C218" s="2" t="s">
        <v>628</v>
      </c>
      <c r="D218" s="2" t="s">
        <v>948</v>
      </c>
      <c r="E218" s="2" t="s">
        <v>1161</v>
      </c>
      <c r="F218" s="2">
        <v>972</v>
      </c>
      <c r="G218" s="2" t="s">
        <v>1279</v>
      </c>
    </row>
    <row r="219" spans="1:7" x14ac:dyDescent="0.35">
      <c r="A219" s="2" t="s">
        <v>711</v>
      </c>
      <c r="B219" s="2" t="s">
        <v>629</v>
      </c>
      <c r="C219" s="2" t="s">
        <v>630</v>
      </c>
      <c r="D219" s="2" t="s">
        <v>949</v>
      </c>
      <c r="E219" s="2" t="s">
        <v>1171</v>
      </c>
      <c r="F219" s="2">
        <v>834</v>
      </c>
      <c r="G219" s="2" t="s">
        <v>1172</v>
      </c>
    </row>
    <row r="220" spans="1:7" x14ac:dyDescent="0.35">
      <c r="A220" s="2" t="s">
        <v>631</v>
      </c>
      <c r="B220" s="2" t="s">
        <v>632</v>
      </c>
      <c r="C220" s="2" t="s">
        <v>633</v>
      </c>
      <c r="D220" s="2" t="s">
        <v>950</v>
      </c>
      <c r="E220" s="2" t="s">
        <v>1160</v>
      </c>
      <c r="F220" s="2">
        <v>764</v>
      </c>
      <c r="G220" s="2" t="s">
        <v>1278</v>
      </c>
    </row>
    <row r="221" spans="1:7" x14ac:dyDescent="0.35">
      <c r="A221" s="2" t="s">
        <v>634</v>
      </c>
      <c r="B221" s="2" t="s">
        <v>635</v>
      </c>
      <c r="C221" s="2" t="s">
        <v>636</v>
      </c>
      <c r="D221" s="2" t="s">
        <v>951</v>
      </c>
      <c r="E221" s="2" t="s">
        <v>1176</v>
      </c>
      <c r="F221" s="2">
        <v>840</v>
      </c>
      <c r="G221" s="2" t="s">
        <v>1177</v>
      </c>
    </row>
    <row r="222" spans="1:7" x14ac:dyDescent="0.35">
      <c r="A222" s="2" t="s">
        <v>637</v>
      </c>
      <c r="B222" s="2" t="s">
        <v>638</v>
      </c>
      <c r="C222" s="2" t="s">
        <v>639</v>
      </c>
      <c r="D222" s="2" t="s">
        <v>952</v>
      </c>
      <c r="E222" s="2" t="s">
        <v>1188</v>
      </c>
      <c r="F222" s="2">
        <v>952</v>
      </c>
      <c r="G222" s="2" t="s">
        <v>1291</v>
      </c>
    </row>
    <row r="223" spans="1:7" x14ac:dyDescent="0.35">
      <c r="A223" s="2" t="s">
        <v>640</v>
      </c>
      <c r="B223" s="2" t="s">
        <v>641</v>
      </c>
      <c r="C223" s="2" t="s">
        <v>642</v>
      </c>
      <c r="D223" s="2" t="s">
        <v>953</v>
      </c>
    </row>
    <row r="224" spans="1:7" x14ac:dyDescent="0.35">
      <c r="A224" s="2" t="s">
        <v>643</v>
      </c>
      <c r="B224" s="2" t="s">
        <v>644</v>
      </c>
      <c r="C224" s="2" t="s">
        <v>645</v>
      </c>
      <c r="D224" s="2" t="s">
        <v>954</v>
      </c>
      <c r="E224" s="2" t="s">
        <v>1165</v>
      </c>
      <c r="F224" s="2">
        <v>776</v>
      </c>
      <c r="G224" s="2" t="s">
        <v>1281</v>
      </c>
    </row>
    <row r="225" spans="1:7" x14ac:dyDescent="0.35">
      <c r="A225" s="2" t="s">
        <v>646</v>
      </c>
      <c r="B225" s="2" t="s">
        <v>647</v>
      </c>
      <c r="C225" s="2" t="s">
        <v>648</v>
      </c>
      <c r="D225" s="2" t="s">
        <v>955</v>
      </c>
      <c r="E225" s="2" t="s">
        <v>1168</v>
      </c>
      <c r="F225" s="2">
        <v>780</v>
      </c>
      <c r="G225" s="2" t="s">
        <v>1282</v>
      </c>
    </row>
    <row r="226" spans="1:7" x14ac:dyDescent="0.35">
      <c r="A226" s="2" t="s">
        <v>649</v>
      </c>
      <c r="B226" s="2" t="s">
        <v>650</v>
      </c>
      <c r="C226" s="2" t="s">
        <v>651</v>
      </c>
      <c r="D226" s="2" t="s">
        <v>956</v>
      </c>
      <c r="E226" s="2" t="s">
        <v>1163</v>
      </c>
      <c r="F226" s="2">
        <v>788</v>
      </c>
      <c r="G226" s="2" t="s">
        <v>1164</v>
      </c>
    </row>
    <row r="227" spans="1:7" x14ac:dyDescent="0.35">
      <c r="A227" s="2" t="s">
        <v>652</v>
      </c>
      <c r="B227" s="2" t="s">
        <v>653</v>
      </c>
      <c r="C227" s="2" t="s">
        <v>654</v>
      </c>
      <c r="D227" s="2" t="s">
        <v>957</v>
      </c>
      <c r="E227" s="2" t="s">
        <v>1166</v>
      </c>
      <c r="F227" s="2">
        <v>949</v>
      </c>
      <c r="G227" s="2" t="s">
        <v>1167</v>
      </c>
    </row>
    <row r="228" spans="1:7" x14ac:dyDescent="0.35">
      <c r="A228" s="2" t="s">
        <v>655</v>
      </c>
      <c r="B228" s="2" t="s">
        <v>656</v>
      </c>
      <c r="C228" s="2" t="s">
        <v>657</v>
      </c>
      <c r="D228" s="2" t="s">
        <v>958</v>
      </c>
      <c r="E228" s="2" t="s">
        <v>1162</v>
      </c>
      <c r="F228" s="2">
        <v>934</v>
      </c>
      <c r="G228" s="2" t="s">
        <v>1280</v>
      </c>
    </row>
    <row r="229" spans="1:7" x14ac:dyDescent="0.35">
      <c r="A229" s="2" t="s">
        <v>658</v>
      </c>
      <c r="B229" s="2" t="s">
        <v>659</v>
      </c>
      <c r="C229" s="2" t="s">
        <v>660</v>
      </c>
      <c r="D229" s="2" t="s">
        <v>959</v>
      </c>
      <c r="E229" s="2" t="s">
        <v>1176</v>
      </c>
      <c r="F229" s="2">
        <v>840</v>
      </c>
      <c r="G229" s="2" t="s">
        <v>1177</v>
      </c>
    </row>
    <row r="230" spans="1:7" x14ac:dyDescent="0.35">
      <c r="A230" s="2" t="s">
        <v>661</v>
      </c>
      <c r="B230" s="2" t="s">
        <v>662</v>
      </c>
      <c r="C230" s="2" t="s">
        <v>663</v>
      </c>
      <c r="D230" s="2" t="s">
        <v>960</v>
      </c>
      <c r="E230" s="2" t="s">
        <v>1283</v>
      </c>
      <c r="F230" s="2">
        <v>0</v>
      </c>
      <c r="G230" s="2" t="s">
        <v>1284</v>
      </c>
    </row>
    <row r="231" spans="1:7" x14ac:dyDescent="0.35">
      <c r="A231" s="2" t="s">
        <v>664</v>
      </c>
      <c r="B231" s="2" t="s">
        <v>665</v>
      </c>
      <c r="C231" s="2" t="s">
        <v>666</v>
      </c>
      <c r="D231" s="2" t="s">
        <v>961</v>
      </c>
      <c r="E231" s="2" t="s">
        <v>1174</v>
      </c>
      <c r="F231" s="2">
        <v>800</v>
      </c>
      <c r="G231" s="2" t="s">
        <v>1175</v>
      </c>
    </row>
    <row r="232" spans="1:7" x14ac:dyDescent="0.35">
      <c r="A232" s="2" t="s">
        <v>667</v>
      </c>
      <c r="B232" s="2" t="s">
        <v>668</v>
      </c>
      <c r="C232" s="2" t="s">
        <v>669</v>
      </c>
      <c r="D232" s="2" t="s">
        <v>962</v>
      </c>
      <c r="E232" s="2" t="s">
        <v>1173</v>
      </c>
      <c r="F232" s="2">
        <v>980</v>
      </c>
      <c r="G232" s="2" t="s">
        <v>1285</v>
      </c>
    </row>
    <row r="233" spans="1:7" x14ac:dyDescent="0.35">
      <c r="A233" s="2" t="s">
        <v>670</v>
      </c>
      <c r="B233" s="2" t="s">
        <v>671</v>
      </c>
      <c r="C233" s="2" t="s">
        <v>672</v>
      </c>
      <c r="D233" s="2" t="s">
        <v>963</v>
      </c>
      <c r="E233" s="2" t="s">
        <v>984</v>
      </c>
      <c r="F233" s="2">
        <v>784</v>
      </c>
      <c r="G233" s="2" t="s">
        <v>985</v>
      </c>
    </row>
    <row r="234" spans="1:7" x14ac:dyDescent="0.35">
      <c r="A234" s="2" t="s">
        <v>673</v>
      </c>
      <c r="B234" s="2" t="s">
        <v>674</v>
      </c>
      <c r="C234" s="2" t="s">
        <v>675</v>
      </c>
      <c r="D234" s="2" t="s">
        <v>964</v>
      </c>
      <c r="E234" s="2" t="s">
        <v>1062</v>
      </c>
      <c r="F234" s="2">
        <v>826</v>
      </c>
      <c r="G234" s="2" t="s">
        <v>1063</v>
      </c>
    </row>
    <row r="235" spans="1:7" x14ac:dyDescent="0.35">
      <c r="A235" s="2" t="s">
        <v>679</v>
      </c>
      <c r="B235" s="2" t="s">
        <v>680</v>
      </c>
      <c r="C235" s="2" t="s">
        <v>681</v>
      </c>
      <c r="D235" s="2" t="s">
        <v>966</v>
      </c>
      <c r="E235" s="2" t="s">
        <v>1178</v>
      </c>
      <c r="F235" s="2">
        <v>858</v>
      </c>
      <c r="G235" s="2" t="s">
        <v>1286</v>
      </c>
    </row>
    <row r="236" spans="1:7" x14ac:dyDescent="0.35">
      <c r="A236" s="2" t="s">
        <v>682</v>
      </c>
      <c r="B236" s="2" t="s">
        <v>683</v>
      </c>
      <c r="C236" s="2" t="s">
        <v>684</v>
      </c>
      <c r="D236" s="2" t="s">
        <v>967</v>
      </c>
      <c r="E236" s="2" t="s">
        <v>1179</v>
      </c>
      <c r="F236" s="2">
        <v>860</v>
      </c>
      <c r="G236" s="2" t="s">
        <v>1287</v>
      </c>
    </row>
    <row r="237" spans="1:7" x14ac:dyDescent="0.35">
      <c r="A237" s="2" t="s">
        <v>685</v>
      </c>
      <c r="B237" s="2" t="s">
        <v>686</v>
      </c>
      <c r="C237" s="2" t="s">
        <v>687</v>
      </c>
      <c r="D237" s="2" t="s">
        <v>968</v>
      </c>
      <c r="E237" s="2" t="s">
        <v>1182</v>
      </c>
      <c r="F237" s="2">
        <v>548</v>
      </c>
      <c r="G237" s="2" t="s">
        <v>1290</v>
      </c>
    </row>
    <row r="238" spans="1:7" x14ac:dyDescent="0.35">
      <c r="A238" s="2" t="s">
        <v>721</v>
      </c>
      <c r="B238" s="2" t="s">
        <v>280</v>
      </c>
      <c r="C238" s="2" t="s">
        <v>281</v>
      </c>
      <c r="D238" s="2" t="s">
        <v>829</v>
      </c>
      <c r="E238" s="2" t="s">
        <v>1057</v>
      </c>
      <c r="F238" s="2">
        <v>978</v>
      </c>
      <c r="G238" s="2" t="s">
        <v>1058</v>
      </c>
    </row>
    <row r="239" spans="1:7" x14ac:dyDescent="0.35">
      <c r="A239" s="2" t="s">
        <v>728</v>
      </c>
      <c r="B239" s="2" t="s">
        <v>688</v>
      </c>
      <c r="C239" s="2" t="s">
        <v>689</v>
      </c>
      <c r="D239" s="2" t="s">
        <v>969</v>
      </c>
      <c r="E239" s="2" t="s">
        <v>1180</v>
      </c>
      <c r="F239" s="2">
        <v>937</v>
      </c>
      <c r="G239" s="2" t="s">
        <v>1288</v>
      </c>
    </row>
    <row r="240" spans="1:7" x14ac:dyDescent="0.35">
      <c r="A240" s="2" t="s">
        <v>690</v>
      </c>
      <c r="B240" s="2" t="s">
        <v>691</v>
      </c>
      <c r="C240" s="2" t="s">
        <v>692</v>
      </c>
      <c r="D240" s="2" t="s">
        <v>970</v>
      </c>
      <c r="E240" s="2" t="s">
        <v>1181</v>
      </c>
      <c r="F240" s="2">
        <v>704</v>
      </c>
      <c r="G240" s="2" t="s">
        <v>1289</v>
      </c>
    </row>
    <row r="241" spans="1:7" x14ac:dyDescent="0.35">
      <c r="A241" s="2" t="s">
        <v>693</v>
      </c>
      <c r="B241" s="2" t="s">
        <v>694</v>
      </c>
      <c r="C241" s="2" t="s">
        <v>695</v>
      </c>
      <c r="D241" s="2" t="s">
        <v>971</v>
      </c>
      <c r="E241" s="2" t="s">
        <v>1176</v>
      </c>
      <c r="F241" s="2">
        <v>840</v>
      </c>
      <c r="G241" s="2" t="s">
        <v>1177</v>
      </c>
    </row>
    <row r="242" spans="1:7" x14ac:dyDescent="0.35">
      <c r="A242" s="2" t="s">
        <v>696</v>
      </c>
      <c r="B242" s="2" t="s">
        <v>697</v>
      </c>
      <c r="C242" s="2" t="s">
        <v>698</v>
      </c>
      <c r="D242" s="2" t="s">
        <v>972</v>
      </c>
    </row>
    <row r="243" spans="1:7" x14ac:dyDescent="0.35">
      <c r="A243" s="2" t="s">
        <v>699</v>
      </c>
      <c r="B243" s="2" t="s">
        <v>700</v>
      </c>
      <c r="C243" s="2" t="s">
        <v>701</v>
      </c>
      <c r="D243" s="2" t="s">
        <v>973</v>
      </c>
    </row>
    <row r="244" spans="1:7" x14ac:dyDescent="0.35">
      <c r="A244" s="2" t="s">
        <v>702</v>
      </c>
      <c r="B244" s="2" t="s">
        <v>703</v>
      </c>
      <c r="C244" s="2" t="s">
        <v>704</v>
      </c>
      <c r="D244" s="2" t="s">
        <v>974</v>
      </c>
      <c r="E244" s="2" t="s">
        <v>1189</v>
      </c>
      <c r="F244" s="2">
        <v>886</v>
      </c>
      <c r="G244" s="2" t="s">
        <v>1292</v>
      </c>
    </row>
    <row r="245" spans="1:7" x14ac:dyDescent="0.35">
      <c r="A245" s="2" t="s">
        <v>705</v>
      </c>
      <c r="B245" s="2" t="s">
        <v>706</v>
      </c>
      <c r="C245" s="2" t="s">
        <v>707</v>
      </c>
      <c r="D245" s="2" t="s">
        <v>975</v>
      </c>
      <c r="E245" s="2" t="s">
        <v>1191</v>
      </c>
      <c r="F245" s="2">
        <v>967</v>
      </c>
      <c r="G245" s="2" t="s">
        <v>1294</v>
      </c>
    </row>
    <row r="246" spans="1:7" x14ac:dyDescent="0.35">
      <c r="A246" s="2" t="s">
        <v>708</v>
      </c>
      <c r="B246" s="2" t="s">
        <v>709</v>
      </c>
      <c r="C246" s="2" t="s">
        <v>710</v>
      </c>
      <c r="D246" s="2" t="s">
        <v>976</v>
      </c>
      <c r="E246" s="2" t="s">
        <v>1176</v>
      </c>
      <c r="F246" s="2">
        <v>840</v>
      </c>
      <c r="G246" s="2" t="s">
        <v>1177</v>
      </c>
    </row>
  </sheetData>
  <sheetProtection algorithmName="SHA-512" hashValue="KsGQbbJaYDfHqjUK3u849ofc/8y4lfEtIaWlAO0wWiH/ZlFX2+71tVooEiMXi2lDAnCD5vI1SvgPCN0bS63yHg==" saltValue="eO7iSoI3jRZHk08d5ZnZ+g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58bcd-fe3d-4310-8463-0016d19558cc">
      <Terms xmlns="http://schemas.microsoft.com/office/infopath/2007/PartnerControls"/>
    </lcf76f155ced4ddcb4097134ff3c332f>
    <TaxCatchAll xmlns="36538d5f-f7e1-46e7-b8e6-8d0f62ce976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8D2786879A84C98C986A1D2FE2AC0" ma:contentTypeVersion="17" ma:contentTypeDescription="Create a new document." ma:contentTypeScope="" ma:versionID="5e5c912451475d7a45d8e98c7b38eeaf">
  <xsd:schema xmlns:xsd="http://www.w3.org/2001/XMLSchema" xmlns:xs="http://www.w3.org/2001/XMLSchema" xmlns:p="http://schemas.microsoft.com/office/2006/metadata/properties" xmlns:ns2="0c958bcd-fe3d-4310-8463-0016d19558cc" xmlns:ns3="36538d5f-f7e1-46e7-b8e6-8d0f62ce9765" targetNamespace="http://schemas.microsoft.com/office/2006/metadata/properties" ma:root="true" ma:fieldsID="ab6975b19b75260bfe7a746565d2c8ba" ns2:_="" ns3:_="">
    <xsd:import namespace="0c958bcd-fe3d-4310-8463-0016d19558cc"/>
    <xsd:import namespace="36538d5f-f7e1-46e7-b8e6-8d0f62ce9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8bcd-fe3d-4310-8463-0016d1955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58f297-623d-4bc9-82bf-53ab639f85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8d5f-f7e1-46e7-b8e6-8d0f62ce9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301e53-ab4a-4184-9aa6-99509ffdd4e5}" ma:internalName="TaxCatchAll" ma:showField="CatchAllData" ma:web="36538d5f-f7e1-46e7-b8e6-8d0f62ce97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EB73A9A-A04F-41FF-96F9-A7BAA5B16ED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35F920-D8EC-4EEB-8E30-9D376B6D2EFB}"/>
</file>

<file path=customXml/itemProps4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Введение</vt:lpstr>
      <vt:lpstr>Часть 1 Сведения</vt:lpstr>
      <vt:lpstr>Часть 2 Контрольный список</vt:lpstr>
      <vt:lpstr>Часть 3 Отчитывающиеся субъект</vt:lpstr>
      <vt:lpstr>Часть 4 Доходы правительства</vt:lpstr>
      <vt:lpstr>Часть 5 Данные о компаниях</vt:lpstr>
      <vt:lpstr>Lists</vt:lpstr>
      <vt:lpstr>Agency_type</vt:lpstr>
      <vt:lpstr>Commodities_list</vt:lpstr>
      <vt:lpstr>Commodity_names</vt:lpstr>
      <vt:lpstr>Companies_list</vt:lpstr>
      <vt:lpstr>Countries_list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Hugo Paret</cp:lastModifiedBy>
  <cp:lastPrinted>2018-09-11T11:28:24Z</cp:lastPrinted>
  <dcterms:created xsi:type="dcterms:W3CDTF">2018-04-20T09:16:43Z</dcterms:created>
  <dcterms:modified xsi:type="dcterms:W3CDTF">2020-09-25T11:53:14Z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0x010100AF08D2786879A84C98C986A1D2FE2AC0</vt:lpwstr>
  </property>
  <property fmtid="{D5CDD505-2E9C-101B-9397-08002B2CF9AE}" pid="3" name="MediaServiceImageTags">
    <vt:lpwstr/>
  </property>
</Properties>
</file>