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r65\EITI\Data - Documents\Summary data\2.0 Summary data up-to-date template\"/>
    </mc:Choice>
  </mc:AlternateContent>
  <xr:revisionPtr revIDLastSave="14" documentId="13_ncr:1_{7BF75B81-993B-40D9-B619-E6642CDC713D}" xr6:coauthVersionLast="45" xr6:coauthVersionMax="45" xr10:uidLastSave="{518D67CF-E185-4EA6-8585-C6F7F084E0E3}"/>
  <bookViews>
    <workbookView xWindow="-110" yWindow="-110" windowWidth="19420" windowHeight="10420" xr2:uid="{BE9E1E00-0B85-4844-B1E3-229A610793B1}"/>
  </bookViews>
  <sheets>
    <sheet name="Introduction" sheetId="13" r:id="rId1"/>
    <sheet name="Parte 1 - Datos generales" sheetId="9" r:id="rId2"/>
    <sheet name="Parte 2 - Lista Divulgaciones" sheetId="8" r:id="rId3"/>
    <sheet name="Parte 3 - Entidades informantes" sheetId="12" r:id="rId4"/>
    <sheet name="Parte 4 - Ingresos del gobierno" sheetId="4" r:id="rId5"/>
    <sheet name="Parte 5 - Datos de empresas" sheetId="11" r:id="rId6"/>
    <sheet name="Lists" sheetId="10" state="hidden" r:id="rId7"/>
  </sheets>
  <definedNames>
    <definedName name="Agency_type">Government_entity_type[[#All],[&lt; Tipo de organismo &gt;]]</definedName>
    <definedName name="Commodities_list">Table5_Commodities_list[HS Product Description w volumen]</definedName>
    <definedName name="Commodity_names">Table5_Commodities_list[HS Product Description]</definedName>
    <definedName name="Companies_list">Companies[Nombre completo de la empresa]</definedName>
    <definedName name="Countries_list">Table1_Country_codes_and_currencies[Country or Area name]</definedName>
    <definedName name="Currency_code_list">Table1_Country_codes_and_currencies[Currency code (ISO-4217)]</definedName>
    <definedName name="GFS_list">Table6_GFS_codes_classification[Combined]</definedName>
    <definedName name="Government_entities_list">Government_agencies[Nombre completo del organismo]</definedName>
    <definedName name="Project_phases_list">Table12[Project phases]</definedName>
    <definedName name="Projectname">Companies15[Nombre completo del proyecto]</definedName>
    <definedName name="Reporting_options_list">Table3_Reporting_options[List]</definedName>
    <definedName name="Revenue_stream_list">Government_revenues_table[Denominación del flujo de ingresos]</definedName>
    <definedName name="Sector_list">Table7_sectors[Sector(s)]</definedName>
    <definedName name="Simple_options_list">Table2_Simple_options[List]</definedName>
    <definedName name="Total_reconciled">Table10[Valor de ingresos]</definedName>
    <definedName name="Total_revenues">Government_revenues_table[Valor de ingresos]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10" l="1"/>
  <c r="J33" i="11" l="1"/>
  <c r="J35" i="11"/>
  <c r="I52" i="4" l="1"/>
  <c r="J50" i="4" l="1"/>
  <c r="J52" i="4"/>
  <c r="H35" i="11" l="1"/>
  <c r="B114" i="8" l="1"/>
  <c r="B112" i="8"/>
  <c r="E24" i="9" l="1"/>
  <c r="D136" i="8" s="1"/>
  <c r="E27" i="9"/>
  <c r="F195" i="8" l="1"/>
  <c r="F194" i="8"/>
  <c r="F193" i="8"/>
  <c r="F176" i="8"/>
  <c r="F172" i="8"/>
  <c r="F167" i="8"/>
  <c r="F164" i="8"/>
  <c r="F161" i="8"/>
  <c r="F158" i="8"/>
  <c r="F157" i="8"/>
  <c r="F156" i="8"/>
  <c r="F151" i="8"/>
  <c r="F148" i="8"/>
  <c r="F147" i="8"/>
  <c r="F144" i="8"/>
  <c r="F143" i="8"/>
  <c r="F142" i="8"/>
  <c r="F141" i="8"/>
  <c r="F140" i="8"/>
  <c r="F139" i="8"/>
  <c r="F132" i="8"/>
  <c r="F128" i="8"/>
  <c r="F124" i="8"/>
  <c r="F120" i="8"/>
  <c r="F105" i="8"/>
  <c r="F101" i="8"/>
  <c r="F100" i="8"/>
  <c r="F81" i="8"/>
  <c r="F80" i="8"/>
  <c r="F61" i="8"/>
  <c r="F60" i="8"/>
  <c r="F56" i="8"/>
  <c r="F53" i="8"/>
  <c r="F52" i="8"/>
  <c r="F51" i="8"/>
  <c r="F48" i="8"/>
  <c r="F47" i="8"/>
  <c r="F46" i="8"/>
  <c r="F43" i="8"/>
  <c r="F42" i="8"/>
  <c r="F41" i="8"/>
  <c r="F40" i="8"/>
  <c r="F39" i="8"/>
  <c r="F36" i="8"/>
  <c r="F35" i="8"/>
  <c r="F34" i="8"/>
  <c r="F31" i="8"/>
  <c r="F30" i="8"/>
  <c r="F29" i="8"/>
  <c r="F28" i="8"/>
  <c r="F27" i="8"/>
  <c r="F26" i="8"/>
  <c r="F22" i="8"/>
  <c r="F21" i="8"/>
  <c r="F20" i="8"/>
  <c r="F19" i="8"/>
  <c r="E31" i="9"/>
  <c r="E30" i="9"/>
  <c r="E28" i="9"/>
  <c r="E25" i="9"/>
  <c r="E23" i="9"/>
  <c r="E17" i="9" l="1"/>
  <c r="E16" i="9"/>
  <c r="E15" i="9"/>
  <c r="E16" i="12" l="1"/>
  <c r="E15" i="12" l="1"/>
  <c r="E17" i="12"/>
  <c r="E18" i="12"/>
  <c r="E19" i="12"/>
  <c r="E20" i="12"/>
  <c r="B132" i="8"/>
  <c r="B116" i="8"/>
  <c r="B97" i="8"/>
  <c r="B95" i="8"/>
  <c r="B93" i="8"/>
  <c r="B91" i="8"/>
  <c r="B89" i="8"/>
  <c r="B87" i="8"/>
  <c r="B85" i="8"/>
  <c r="B83" i="8"/>
  <c r="B77" i="8"/>
  <c r="B75" i="8"/>
  <c r="B73" i="8"/>
  <c r="B71" i="8"/>
  <c r="B69" i="8"/>
  <c r="B67" i="8"/>
  <c r="B65" i="8"/>
  <c r="B63" i="8"/>
  <c r="D102" i="8" l="1"/>
  <c r="E55" i="9" l="1"/>
  <c r="E56" i="9"/>
  <c r="E54" i="9"/>
  <c r="E53" i="9"/>
  <c r="I32" i="12"/>
  <c r="E52" i="9" l="1"/>
  <c r="B18" i="11"/>
  <c r="I29" i="12"/>
  <c r="I28" i="12"/>
  <c r="I30" i="12"/>
  <c r="I31" i="12"/>
  <c r="I27" i="12"/>
  <c r="B15" i="11"/>
  <c r="B16" i="11"/>
  <c r="B17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N4" i="4"/>
  <c r="B35" i="4"/>
  <c r="C35" i="4"/>
  <c r="D35" i="4"/>
  <c r="E35" i="4"/>
  <c r="B44" i="4"/>
  <c r="C44" i="4"/>
  <c r="D44" i="4"/>
  <c r="E44" i="4"/>
  <c r="E48" i="4"/>
  <c r="D48" i="4"/>
  <c r="C48" i="4"/>
  <c r="B48" i="4"/>
  <c r="E47" i="4"/>
  <c r="D47" i="4"/>
  <c r="C47" i="4"/>
  <c r="B47" i="4"/>
  <c r="E46" i="4"/>
  <c r="D46" i="4"/>
  <c r="C46" i="4"/>
  <c r="B46" i="4"/>
  <c r="E45" i="4"/>
  <c r="D45" i="4"/>
  <c r="C45" i="4"/>
  <c r="B45" i="4"/>
  <c r="E43" i="4"/>
  <c r="D43" i="4"/>
  <c r="C43" i="4"/>
  <c r="B43" i="4"/>
  <c r="E42" i="4"/>
  <c r="D42" i="4"/>
  <c r="C42" i="4"/>
  <c r="B42" i="4"/>
  <c r="E41" i="4"/>
  <c r="D41" i="4"/>
  <c r="C41" i="4"/>
  <c r="B41" i="4"/>
  <c r="E33" i="4"/>
  <c r="D23" i="4"/>
  <c r="E24" i="4"/>
  <c r="D24" i="4"/>
  <c r="C24" i="4"/>
  <c r="B24" i="4"/>
  <c r="E23" i="4"/>
  <c r="C23" i="4"/>
  <c r="B23" i="4"/>
  <c r="E22" i="4"/>
  <c r="D22" i="4"/>
  <c r="C22" i="4"/>
  <c r="B22" i="4"/>
  <c r="C25" i="4"/>
  <c r="C26" i="4"/>
  <c r="C27" i="4"/>
  <c r="C28" i="4"/>
  <c r="C29" i="4"/>
  <c r="C30" i="4"/>
  <c r="C31" i="4"/>
  <c r="C32" i="4"/>
  <c r="C33" i="4"/>
  <c r="C34" i="4"/>
  <c r="C36" i="4"/>
  <c r="C37" i="4"/>
  <c r="C38" i="4"/>
  <c r="C39" i="4"/>
  <c r="C40" i="4"/>
  <c r="D25" i="4"/>
  <c r="D26" i="4"/>
  <c r="D27" i="4"/>
  <c r="D28" i="4"/>
  <c r="D29" i="4"/>
  <c r="D30" i="4"/>
  <c r="D31" i="4"/>
  <c r="D32" i="4"/>
  <c r="D33" i="4"/>
  <c r="D34" i="4"/>
  <c r="D36" i="4"/>
  <c r="D37" i="4"/>
  <c r="D38" i="4"/>
  <c r="D39" i="4"/>
  <c r="D40" i="4"/>
  <c r="E25" i="4"/>
  <c r="E26" i="4"/>
  <c r="E27" i="4"/>
  <c r="E28" i="4"/>
  <c r="E29" i="4"/>
  <c r="E30" i="4"/>
  <c r="E31" i="4"/>
  <c r="E32" i="4"/>
  <c r="E34" i="4"/>
  <c r="E36" i="4"/>
  <c r="E37" i="4"/>
  <c r="E38" i="4"/>
  <c r="E39" i="4"/>
  <c r="E40" i="4"/>
  <c r="B25" i="4"/>
  <c r="B26" i="4"/>
  <c r="B27" i="4"/>
  <c r="B28" i="4"/>
  <c r="B29" i="4"/>
  <c r="B30" i="4"/>
  <c r="B31" i="4"/>
  <c r="B32" i="4"/>
  <c r="B33" i="4"/>
  <c r="B34" i="4"/>
  <c r="B36" i="4"/>
  <c r="B37" i="4"/>
  <c r="B38" i="4"/>
  <c r="B39" i="4"/>
  <c r="B40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Government_revenues_table" description="Connection to the 'Government_revenues_table' query in the workbook." type="5" refreshedVersion="0" background="1">
    <dbPr connection="Provider=Microsoft.Mashup.OleDb.1;Data Source=$Workbook$;Location=Government_revenues_table;Extended Properties=&quot;&quot;" command="SELECT * FROM [Government_revenues_table]"/>
  </connection>
  <connection id="2" xr16:uid="{00000000-0015-0000-FFFF-FFFF01000000}" keepAlive="1" name="Query - Government_revenues_table (2)" description="Connection to the 'Government_revenues_table (2)' query in the workbook." type="5" refreshedVersion="0" background="1">
    <dbPr connection="Provider=Microsoft.Mashup.OleDb.1;Data Source=$Workbook$;Location=Government_revenues_table (2);Extended Properties=&quot;&quot;" command="SELECT * FROM [Government_revenues_table (2)]"/>
  </connection>
</connections>
</file>

<file path=xl/sharedStrings.xml><?xml version="1.0" encoding="utf-8"?>
<sst xmlns="http://schemas.openxmlformats.org/spreadsheetml/2006/main" count="3314" uniqueCount="2038">
  <si>
    <t>Summary data template</t>
  </si>
  <si>
    <t>Afghanistan</t>
  </si>
  <si>
    <t>AF</t>
  </si>
  <si>
    <t>AFG</t>
  </si>
  <si>
    <t>Aland Islands</t>
  </si>
  <si>
    <t>AX</t>
  </si>
  <si>
    <t>ALA</t>
  </si>
  <si>
    <t>Albania</t>
  </si>
  <si>
    <t>AL</t>
  </si>
  <si>
    <t>ALB</t>
  </si>
  <si>
    <t>Algeria</t>
  </si>
  <si>
    <t>DZ</t>
  </si>
  <si>
    <t>DZA</t>
  </si>
  <si>
    <t>American Samoa</t>
  </si>
  <si>
    <t>AS</t>
  </si>
  <si>
    <t>ASM</t>
  </si>
  <si>
    <t>Andorra</t>
  </si>
  <si>
    <t>AD</t>
  </si>
  <si>
    <t>AND</t>
  </si>
  <si>
    <t>Angola</t>
  </si>
  <si>
    <t>AO</t>
  </si>
  <si>
    <t>AGO</t>
  </si>
  <si>
    <t>Anguilla</t>
  </si>
  <si>
    <t>AI</t>
  </si>
  <si>
    <t>AIA</t>
  </si>
  <si>
    <t>Antigua and Barbuda</t>
  </si>
  <si>
    <t>AG</t>
  </si>
  <si>
    <t>ATG</t>
  </si>
  <si>
    <t>Argentina</t>
  </si>
  <si>
    <t>AR</t>
  </si>
  <si>
    <t>ARG</t>
  </si>
  <si>
    <t>Armenia</t>
  </si>
  <si>
    <t>AM</t>
  </si>
  <si>
    <t>ARM</t>
  </si>
  <si>
    <t>Aruba</t>
  </si>
  <si>
    <t>AW</t>
  </si>
  <si>
    <t>ABW</t>
  </si>
  <si>
    <t>Australia</t>
  </si>
  <si>
    <t>AU</t>
  </si>
  <si>
    <t>AUS</t>
  </si>
  <si>
    <t>Austria</t>
  </si>
  <si>
    <t>AT</t>
  </si>
  <si>
    <t>AUT</t>
  </si>
  <si>
    <t>Azerbaijan</t>
  </si>
  <si>
    <t>AZ</t>
  </si>
  <si>
    <t>AZE</t>
  </si>
  <si>
    <t>Bahamas</t>
  </si>
  <si>
    <t>BS</t>
  </si>
  <si>
    <t>BHS</t>
  </si>
  <si>
    <t>Bahrain</t>
  </si>
  <si>
    <t>BH</t>
  </si>
  <si>
    <t>BHR</t>
  </si>
  <si>
    <t>Bangladesh</t>
  </si>
  <si>
    <t>BD</t>
  </si>
  <si>
    <t>BGD</t>
  </si>
  <si>
    <t>Barbados</t>
  </si>
  <si>
    <t>BB</t>
  </si>
  <si>
    <t>BRB</t>
  </si>
  <si>
    <t>Belarus</t>
  </si>
  <si>
    <t>BY</t>
  </si>
  <si>
    <t>BLR</t>
  </si>
  <si>
    <t>Belgium</t>
  </si>
  <si>
    <t>BE</t>
  </si>
  <si>
    <t>BEL</t>
  </si>
  <si>
    <t>Belize</t>
  </si>
  <si>
    <t>BZ</t>
  </si>
  <si>
    <t>BLZ</t>
  </si>
  <si>
    <t>Benin</t>
  </si>
  <si>
    <t>BJ</t>
  </si>
  <si>
    <t>BEN</t>
  </si>
  <si>
    <t>Bermuda</t>
  </si>
  <si>
    <t>BM</t>
  </si>
  <si>
    <t>BMU</t>
  </si>
  <si>
    <t>Bhutan</t>
  </si>
  <si>
    <t>BT</t>
  </si>
  <si>
    <t>BTN</t>
  </si>
  <si>
    <t>Bolivia</t>
  </si>
  <si>
    <t>BO</t>
  </si>
  <si>
    <t>BOL</t>
  </si>
  <si>
    <t>Bosnia and Herzegovina</t>
  </si>
  <si>
    <t>BA</t>
  </si>
  <si>
    <t>BIH</t>
  </si>
  <si>
    <t>Botswana</t>
  </si>
  <si>
    <t>BW</t>
  </si>
  <si>
    <t>BWA</t>
  </si>
  <si>
    <t>Brazil</t>
  </si>
  <si>
    <t>BR</t>
  </si>
  <si>
    <t>BRA</t>
  </si>
  <si>
    <t>British Virgin Islands</t>
  </si>
  <si>
    <t>VG</t>
  </si>
  <si>
    <t>VGB</t>
  </si>
  <si>
    <t>British Indian Ocean Territory</t>
  </si>
  <si>
    <t>IO</t>
  </si>
  <si>
    <t>IOT</t>
  </si>
  <si>
    <t>Brunei Darussalam</t>
  </si>
  <si>
    <t>BN</t>
  </si>
  <si>
    <t>BRN</t>
  </si>
  <si>
    <t>Bulgaria</t>
  </si>
  <si>
    <t>BG</t>
  </si>
  <si>
    <t>BGR</t>
  </si>
  <si>
    <t>Burkina Faso</t>
  </si>
  <si>
    <t>BF</t>
  </si>
  <si>
    <t>BFA</t>
  </si>
  <si>
    <t>Burundi</t>
  </si>
  <si>
    <t>BI</t>
  </si>
  <si>
    <t>BDI</t>
  </si>
  <si>
    <t>Cambodia</t>
  </si>
  <si>
    <t>KH</t>
  </si>
  <si>
    <t>KHM</t>
  </si>
  <si>
    <t>Cameroon</t>
  </si>
  <si>
    <t>CM</t>
  </si>
  <si>
    <t>CMR</t>
  </si>
  <si>
    <t>Canada</t>
  </si>
  <si>
    <t>CA</t>
  </si>
  <si>
    <t>CAN</t>
  </si>
  <si>
    <t>Cape Verde</t>
  </si>
  <si>
    <t>CV</t>
  </si>
  <si>
    <t>CPV</t>
  </si>
  <si>
    <t>Cayman Islands</t>
  </si>
  <si>
    <t>KY</t>
  </si>
  <si>
    <t>CYM</t>
  </si>
  <si>
    <t>Central African Republic</t>
  </si>
  <si>
    <t>CF</t>
  </si>
  <si>
    <t>CAF</t>
  </si>
  <si>
    <t>Chad</t>
  </si>
  <si>
    <t>TD</t>
  </si>
  <si>
    <t>TCD</t>
  </si>
  <si>
    <t>Chile</t>
  </si>
  <si>
    <t>CL</t>
  </si>
  <si>
    <t>CHL</t>
  </si>
  <si>
    <t>China</t>
  </si>
  <si>
    <t>CN</t>
  </si>
  <si>
    <t>CHN</t>
  </si>
  <si>
    <t>HK</t>
  </si>
  <si>
    <t>HKG</t>
  </si>
  <si>
    <t>MO</t>
  </si>
  <si>
    <t>MAC</t>
  </si>
  <si>
    <t>Christmas Island</t>
  </si>
  <si>
    <t>CX</t>
  </si>
  <si>
    <t>CXR</t>
  </si>
  <si>
    <t>Cocos (Keeling) Islands</t>
  </si>
  <si>
    <t>CC</t>
  </si>
  <si>
    <t>CCK</t>
  </si>
  <si>
    <t>Colombia</t>
  </si>
  <si>
    <t>CO</t>
  </si>
  <si>
    <t>COL</t>
  </si>
  <si>
    <t>Comoros</t>
  </si>
  <si>
    <t>KM</t>
  </si>
  <si>
    <t>COM</t>
  </si>
  <si>
    <t>CG</t>
  </si>
  <si>
    <t>COG</t>
  </si>
  <si>
    <t>CD</t>
  </si>
  <si>
    <t>COD</t>
  </si>
  <si>
    <t>Costa Rica</t>
  </si>
  <si>
    <t>CR</t>
  </si>
  <si>
    <t>CRI</t>
  </si>
  <si>
    <t>CI</t>
  </si>
  <si>
    <t>CIV</t>
  </si>
  <si>
    <t>Croatia</t>
  </si>
  <si>
    <t>HR</t>
  </si>
  <si>
    <t>HRV</t>
  </si>
  <si>
    <t>Cuba</t>
  </si>
  <si>
    <t>CU</t>
  </si>
  <si>
    <t>CUB</t>
  </si>
  <si>
    <t>Cyprus</t>
  </si>
  <si>
    <t>CY</t>
  </si>
  <si>
    <t>CYP</t>
  </si>
  <si>
    <t>Czech Republic</t>
  </si>
  <si>
    <t>CZ</t>
  </si>
  <si>
    <t>CZE</t>
  </si>
  <si>
    <t>Denmark</t>
  </si>
  <si>
    <t>DK</t>
  </si>
  <si>
    <t>DNK</t>
  </si>
  <si>
    <t>Djibouti</t>
  </si>
  <si>
    <t>DJ</t>
  </si>
  <si>
    <t>DJI</t>
  </si>
  <si>
    <t>Dominica</t>
  </si>
  <si>
    <t>DM</t>
  </si>
  <si>
    <t>DMA</t>
  </si>
  <si>
    <t>Dominican Republic</t>
  </si>
  <si>
    <t>DO</t>
  </si>
  <si>
    <t>DOM</t>
  </si>
  <si>
    <t>Ecuador</t>
  </si>
  <si>
    <t>EC</t>
  </si>
  <si>
    <t>ECU</t>
  </si>
  <si>
    <t>Egypt</t>
  </si>
  <si>
    <t>EG</t>
  </si>
  <si>
    <t>EGY</t>
  </si>
  <si>
    <t>El Salvador</t>
  </si>
  <si>
    <t>SV</t>
  </si>
  <si>
    <t>SLV</t>
  </si>
  <si>
    <t>Equatorial Guinea</t>
  </si>
  <si>
    <t>GQ</t>
  </si>
  <si>
    <t>GNQ</t>
  </si>
  <si>
    <t>Eritrea</t>
  </si>
  <si>
    <t>ER</t>
  </si>
  <si>
    <t>ERI</t>
  </si>
  <si>
    <t>Estonia</t>
  </si>
  <si>
    <t>EE</t>
  </si>
  <si>
    <t>EST</t>
  </si>
  <si>
    <t>Ethiopia</t>
  </si>
  <si>
    <t>ET</t>
  </si>
  <si>
    <t>ETH</t>
  </si>
  <si>
    <t>FK</t>
  </si>
  <si>
    <t>FLK</t>
  </si>
  <si>
    <t>Faroe Islands</t>
  </si>
  <si>
    <t>FO</t>
  </si>
  <si>
    <t>FRO</t>
  </si>
  <si>
    <t>Fiji</t>
  </si>
  <si>
    <t>FJ</t>
  </si>
  <si>
    <t>FJI</t>
  </si>
  <si>
    <t>Finland</t>
  </si>
  <si>
    <t>FI</t>
  </si>
  <si>
    <t>FIN</t>
  </si>
  <si>
    <t>France</t>
  </si>
  <si>
    <t>FR</t>
  </si>
  <si>
    <t>FRA</t>
  </si>
  <si>
    <t>French Guiana</t>
  </si>
  <si>
    <t>GF</t>
  </si>
  <si>
    <t>GUF</t>
  </si>
  <si>
    <t>French Polynesia</t>
  </si>
  <si>
    <t>PF</t>
  </si>
  <si>
    <t>PYF</t>
  </si>
  <si>
    <t>French Southern Territories</t>
  </si>
  <si>
    <t>TF</t>
  </si>
  <si>
    <t>ATF</t>
  </si>
  <si>
    <t>Gabon</t>
  </si>
  <si>
    <t>GA</t>
  </si>
  <si>
    <t>GAB</t>
  </si>
  <si>
    <t>Gambia</t>
  </si>
  <si>
    <t>GM</t>
  </si>
  <si>
    <t>GMB</t>
  </si>
  <si>
    <t>Georgia</t>
  </si>
  <si>
    <t>GE</t>
  </si>
  <si>
    <t>GEO</t>
  </si>
  <si>
    <t>Germany</t>
  </si>
  <si>
    <t>DE</t>
  </si>
  <si>
    <t>DEU</t>
  </si>
  <si>
    <t>Ghana</t>
  </si>
  <si>
    <t>GH</t>
  </si>
  <si>
    <t>GHA</t>
  </si>
  <si>
    <t>Gibraltar</t>
  </si>
  <si>
    <t>GI</t>
  </si>
  <si>
    <t>GIB</t>
  </si>
  <si>
    <t>Greece</t>
  </si>
  <si>
    <t>GR</t>
  </si>
  <si>
    <t>GRC</t>
  </si>
  <si>
    <t>Greenland</t>
  </si>
  <si>
    <t>GL</t>
  </si>
  <si>
    <t>GRL</t>
  </si>
  <si>
    <t>Grenada</t>
  </si>
  <si>
    <t>GD</t>
  </si>
  <si>
    <t>GRD</t>
  </si>
  <si>
    <t>Guadeloupe</t>
  </si>
  <si>
    <t>GP</t>
  </si>
  <si>
    <t>GLP</t>
  </si>
  <si>
    <t>Guam</t>
  </si>
  <si>
    <t>GU</t>
  </si>
  <si>
    <t>GUM</t>
  </si>
  <si>
    <t>Guatemala</t>
  </si>
  <si>
    <t>GT</t>
  </si>
  <si>
    <t>GTM</t>
  </si>
  <si>
    <t>Guernsey</t>
  </si>
  <si>
    <t>GG</t>
  </si>
  <si>
    <t>GGY</t>
  </si>
  <si>
    <t>Guinea</t>
  </si>
  <si>
    <t>GN</t>
  </si>
  <si>
    <t>GIN</t>
  </si>
  <si>
    <t>Guinea-Bissau</t>
  </si>
  <si>
    <t>GW</t>
  </si>
  <si>
    <t>GNB</t>
  </si>
  <si>
    <t>Guyana</t>
  </si>
  <si>
    <t>GY</t>
  </si>
  <si>
    <t>GUY</t>
  </si>
  <si>
    <t>Haiti</t>
  </si>
  <si>
    <t>HT</t>
  </si>
  <si>
    <t>HTI</t>
  </si>
  <si>
    <t>Heard and Mcdonald Islands</t>
  </si>
  <si>
    <t>HM</t>
  </si>
  <si>
    <t>HMD</t>
  </si>
  <si>
    <t>VA</t>
  </si>
  <si>
    <t>VAT</t>
  </si>
  <si>
    <t>Honduras</t>
  </si>
  <si>
    <t>HN</t>
  </si>
  <si>
    <t>HND</t>
  </si>
  <si>
    <t>Hungary</t>
  </si>
  <si>
    <t>HU</t>
  </si>
  <si>
    <t>HUN</t>
  </si>
  <si>
    <t>Iceland</t>
  </si>
  <si>
    <t>IS</t>
  </si>
  <si>
    <t>ISL</t>
  </si>
  <si>
    <t>India</t>
  </si>
  <si>
    <t>IN</t>
  </si>
  <si>
    <t>IND</t>
  </si>
  <si>
    <t>Indonesia</t>
  </si>
  <si>
    <t>ID</t>
  </si>
  <si>
    <t>IDN</t>
  </si>
  <si>
    <t>IR</t>
  </si>
  <si>
    <t>IRN</t>
  </si>
  <si>
    <t>Iraq</t>
  </si>
  <si>
    <t>IQ</t>
  </si>
  <si>
    <t>IRQ</t>
  </si>
  <si>
    <t>Ireland</t>
  </si>
  <si>
    <t>IE</t>
  </si>
  <si>
    <t>IRL</t>
  </si>
  <si>
    <t>Isle of Man</t>
  </si>
  <si>
    <t>IM</t>
  </si>
  <si>
    <t>IMN</t>
  </si>
  <si>
    <t>Israel</t>
  </si>
  <si>
    <t>IL</t>
  </si>
  <si>
    <t>ISR</t>
  </si>
  <si>
    <t>Italy</t>
  </si>
  <si>
    <t>IT</t>
  </si>
  <si>
    <t>ITA</t>
  </si>
  <si>
    <t>Jamaica</t>
  </si>
  <si>
    <t>JM</t>
  </si>
  <si>
    <t>JAM</t>
  </si>
  <si>
    <t>Japan</t>
  </si>
  <si>
    <t>JP</t>
  </si>
  <si>
    <t>JPN</t>
  </si>
  <si>
    <t>Jersey</t>
  </si>
  <si>
    <t>JE</t>
  </si>
  <si>
    <t>JEY</t>
  </si>
  <si>
    <t>Jordan</t>
  </si>
  <si>
    <t>JO</t>
  </si>
  <si>
    <t>JOR</t>
  </si>
  <si>
    <t>Kazakhstan</t>
  </si>
  <si>
    <t>KZ</t>
  </si>
  <si>
    <t>KAZ</t>
  </si>
  <si>
    <t>Kenya</t>
  </si>
  <si>
    <t>KE</t>
  </si>
  <si>
    <t>KEN</t>
  </si>
  <si>
    <t>Kiribati</t>
  </si>
  <si>
    <t>KI</t>
  </si>
  <si>
    <t>KIR</t>
  </si>
  <si>
    <t>Korea (North)</t>
  </si>
  <si>
    <t>KP</t>
  </si>
  <si>
    <t>PRK</t>
  </si>
  <si>
    <t>Korea (South)</t>
  </si>
  <si>
    <t>KR</t>
  </si>
  <si>
    <t>KOR</t>
  </si>
  <si>
    <t>Kuwait</t>
  </si>
  <si>
    <t>KW</t>
  </si>
  <si>
    <t>KWT</t>
  </si>
  <si>
    <t>KG</t>
  </si>
  <si>
    <t>KGZ</t>
  </si>
  <si>
    <t>Lao PDR</t>
  </si>
  <si>
    <t>LA</t>
  </si>
  <si>
    <t>LAO</t>
  </si>
  <si>
    <t>Latvia</t>
  </si>
  <si>
    <t>LV</t>
  </si>
  <si>
    <t>LVA</t>
  </si>
  <si>
    <t>Lebanon</t>
  </si>
  <si>
    <t>LB</t>
  </si>
  <si>
    <t>LBN</t>
  </si>
  <si>
    <t>Lesotho</t>
  </si>
  <si>
    <t>LS</t>
  </si>
  <si>
    <t>LSO</t>
  </si>
  <si>
    <t>Liberia</t>
  </si>
  <si>
    <t>LR</t>
  </si>
  <si>
    <t>LBR</t>
  </si>
  <si>
    <t>Libya</t>
  </si>
  <si>
    <t>LY</t>
  </si>
  <si>
    <t>LBY</t>
  </si>
  <si>
    <t>Liechtenstein</t>
  </si>
  <si>
    <t>LI</t>
  </si>
  <si>
    <t>LIE</t>
  </si>
  <si>
    <t>Lithuania</t>
  </si>
  <si>
    <t>LT</t>
  </si>
  <si>
    <t>LTU</t>
  </si>
  <si>
    <t>Luxembourg</t>
  </si>
  <si>
    <t>LU</t>
  </si>
  <si>
    <t>LUX</t>
  </si>
  <si>
    <t>MK</t>
  </si>
  <si>
    <t>MKD</t>
  </si>
  <si>
    <t>Madagascar</t>
  </si>
  <si>
    <t>MG</t>
  </si>
  <si>
    <t>MDG</t>
  </si>
  <si>
    <t>Malawi</t>
  </si>
  <si>
    <t>MW</t>
  </si>
  <si>
    <t>MWI</t>
  </si>
  <si>
    <t>Malaysia</t>
  </si>
  <si>
    <t>MY</t>
  </si>
  <si>
    <t>MYS</t>
  </si>
  <si>
    <t>Maldives</t>
  </si>
  <si>
    <t>MV</t>
  </si>
  <si>
    <t>MDV</t>
  </si>
  <si>
    <t>Mali</t>
  </si>
  <si>
    <t>ML</t>
  </si>
  <si>
    <t>MLI</t>
  </si>
  <si>
    <t>Malta</t>
  </si>
  <si>
    <t>MT</t>
  </si>
  <si>
    <t>MLT</t>
  </si>
  <si>
    <t>Marshall Islands</t>
  </si>
  <si>
    <t>MH</t>
  </si>
  <si>
    <t>MHL</t>
  </si>
  <si>
    <t>Martinique</t>
  </si>
  <si>
    <t>MQ</t>
  </si>
  <si>
    <t>MTQ</t>
  </si>
  <si>
    <t>Mauritania</t>
  </si>
  <si>
    <t>MR</t>
  </si>
  <si>
    <t>MRT</t>
  </si>
  <si>
    <t>Mauritius</t>
  </si>
  <si>
    <t>MU</t>
  </si>
  <si>
    <t>MUS</t>
  </si>
  <si>
    <t>Mayotte</t>
  </si>
  <si>
    <t>YT</t>
  </si>
  <si>
    <t>MYT</t>
  </si>
  <si>
    <t>Mexico</t>
  </si>
  <si>
    <t>MX</t>
  </si>
  <si>
    <t>MEX</t>
  </si>
  <si>
    <t>FM</t>
  </si>
  <si>
    <t>FSM</t>
  </si>
  <si>
    <t>Moldova</t>
  </si>
  <si>
    <t>MD</t>
  </si>
  <si>
    <t>MDA</t>
  </si>
  <si>
    <t>Monaco</t>
  </si>
  <si>
    <t>MC</t>
  </si>
  <si>
    <t>MCO</t>
  </si>
  <si>
    <t>Mongolia</t>
  </si>
  <si>
    <t>MN</t>
  </si>
  <si>
    <t>MNG</t>
  </si>
  <si>
    <t>Montenegro</t>
  </si>
  <si>
    <t>ME</t>
  </si>
  <si>
    <t>MNE</t>
  </si>
  <si>
    <t>Montserrat</t>
  </si>
  <si>
    <t>MS</t>
  </si>
  <si>
    <t>MSR</t>
  </si>
  <si>
    <t>Morocco</t>
  </si>
  <si>
    <t>MA</t>
  </si>
  <si>
    <t>MAR</t>
  </si>
  <si>
    <t>Mozambique</t>
  </si>
  <si>
    <t>MZ</t>
  </si>
  <si>
    <t>MOZ</t>
  </si>
  <si>
    <t>Myanmar</t>
  </si>
  <si>
    <t>MM</t>
  </si>
  <si>
    <t>MMR</t>
  </si>
  <si>
    <t>Namibia</t>
  </si>
  <si>
    <t>NA</t>
  </si>
  <si>
    <t>NAM</t>
  </si>
  <si>
    <t>Nauru</t>
  </si>
  <si>
    <t>NR</t>
  </si>
  <si>
    <t>NRU</t>
  </si>
  <si>
    <t>Nepal</t>
  </si>
  <si>
    <t>NP</t>
  </si>
  <si>
    <t>NPL</t>
  </si>
  <si>
    <t>Netherlands</t>
  </si>
  <si>
    <t>NL</t>
  </si>
  <si>
    <t>NLD</t>
  </si>
  <si>
    <t>Netherlands Antilles</t>
  </si>
  <si>
    <t>AN</t>
  </si>
  <si>
    <t>ANT</t>
  </si>
  <si>
    <t>New Caledonia</t>
  </si>
  <si>
    <t>NC</t>
  </si>
  <si>
    <t>NCL</t>
  </si>
  <si>
    <t>New Zealand</t>
  </si>
  <si>
    <t>NZ</t>
  </si>
  <si>
    <t>NZL</t>
  </si>
  <si>
    <t>Nicaragua</t>
  </si>
  <si>
    <t>NI</t>
  </si>
  <si>
    <t>NIC</t>
  </si>
  <si>
    <t>Niger</t>
  </si>
  <si>
    <t>NE</t>
  </si>
  <si>
    <t>NER</t>
  </si>
  <si>
    <t>Nigeria</t>
  </si>
  <si>
    <t>NG</t>
  </si>
  <si>
    <t>NGA</t>
  </si>
  <si>
    <t>Niue</t>
  </si>
  <si>
    <t>NU</t>
  </si>
  <si>
    <t>NIU</t>
  </si>
  <si>
    <t>Norfolk Island</t>
  </si>
  <si>
    <t>NF</t>
  </si>
  <si>
    <t>NFK</t>
  </si>
  <si>
    <t>Northern Mariana Islands</t>
  </si>
  <si>
    <t>MP</t>
  </si>
  <si>
    <t>MNP</t>
  </si>
  <si>
    <t>Norway</t>
  </si>
  <si>
    <t>NO</t>
  </si>
  <si>
    <t>NOR</t>
  </si>
  <si>
    <t>Oman</t>
  </si>
  <si>
    <t>OM</t>
  </si>
  <si>
    <t>OMN</t>
  </si>
  <si>
    <t>Pakistan</t>
  </si>
  <si>
    <t>PK</t>
  </si>
  <si>
    <t>PAK</t>
  </si>
  <si>
    <t>Palau</t>
  </si>
  <si>
    <t>PW</t>
  </si>
  <si>
    <t>PLW</t>
  </si>
  <si>
    <t>Palestinian Territory</t>
  </si>
  <si>
    <t>PS</t>
  </si>
  <si>
    <t>PSE</t>
  </si>
  <si>
    <t>Panama</t>
  </si>
  <si>
    <t>PA</t>
  </si>
  <si>
    <t>PAN</t>
  </si>
  <si>
    <t>Papua New Guinea</t>
  </si>
  <si>
    <t>PG</t>
  </si>
  <si>
    <t>PNG</t>
  </si>
  <si>
    <t>Paraguay</t>
  </si>
  <si>
    <t>PY</t>
  </si>
  <si>
    <t>PRY</t>
  </si>
  <si>
    <t>Peru</t>
  </si>
  <si>
    <t>PE</t>
  </si>
  <si>
    <t>PER</t>
  </si>
  <si>
    <t>Philippines</t>
  </si>
  <si>
    <t>PH</t>
  </si>
  <si>
    <t>PHL</t>
  </si>
  <si>
    <t>Pitcairn</t>
  </si>
  <si>
    <t>PN</t>
  </si>
  <si>
    <t>PCN</t>
  </si>
  <si>
    <t>Poland</t>
  </si>
  <si>
    <t>PL</t>
  </si>
  <si>
    <t>POL</t>
  </si>
  <si>
    <t>Portugal</t>
  </si>
  <si>
    <t>PT</t>
  </si>
  <si>
    <t>PRT</t>
  </si>
  <si>
    <t>Puerto Rico</t>
  </si>
  <si>
    <t>PR</t>
  </si>
  <si>
    <t>PRI</t>
  </si>
  <si>
    <t>Qatar</t>
  </si>
  <si>
    <t>QA</t>
  </si>
  <si>
    <t>QAT</t>
  </si>
  <si>
    <t>RE</t>
  </si>
  <si>
    <t>REU</t>
  </si>
  <si>
    <t>Romania</t>
  </si>
  <si>
    <t>RO</t>
  </si>
  <si>
    <t>ROU</t>
  </si>
  <si>
    <t>Russian Federation</t>
  </si>
  <si>
    <t>RU</t>
  </si>
  <si>
    <t>RUS</t>
  </si>
  <si>
    <t>Rwanda</t>
  </si>
  <si>
    <t>RW</t>
  </si>
  <si>
    <t>RWA</t>
  </si>
  <si>
    <t>BL</t>
  </si>
  <si>
    <t>BLM</t>
  </si>
  <si>
    <t>Saint Helena</t>
  </si>
  <si>
    <t>SH</t>
  </si>
  <si>
    <t>SHN</t>
  </si>
  <si>
    <t>Saint Kitts and Nevis</t>
  </si>
  <si>
    <t>KN</t>
  </si>
  <si>
    <t>KNA</t>
  </si>
  <si>
    <t>Saint Lucia</t>
  </si>
  <si>
    <t>LC</t>
  </si>
  <si>
    <t>LCA</t>
  </si>
  <si>
    <t>MF</t>
  </si>
  <si>
    <t>MAF</t>
  </si>
  <si>
    <t>Saint Pierre and Miquelon</t>
  </si>
  <si>
    <t>PM</t>
  </si>
  <si>
    <t>SPM</t>
  </si>
  <si>
    <t>Saint Vincent and Grenadines</t>
  </si>
  <si>
    <t>VC</t>
  </si>
  <si>
    <t>VCT</t>
  </si>
  <si>
    <t>Samoa</t>
  </si>
  <si>
    <t>WS</t>
  </si>
  <si>
    <t>WSM</t>
  </si>
  <si>
    <t>San Marino</t>
  </si>
  <si>
    <t>SM</t>
  </si>
  <si>
    <t>SMR</t>
  </si>
  <si>
    <t>Sao Tome and Principe</t>
  </si>
  <si>
    <t>ST</t>
  </si>
  <si>
    <t>STP</t>
  </si>
  <si>
    <t>Saudi Arabia</t>
  </si>
  <si>
    <t>SA</t>
  </si>
  <si>
    <t>SAU</t>
  </si>
  <si>
    <t>Senegal</t>
  </si>
  <si>
    <t>SN</t>
  </si>
  <si>
    <t>SEN</t>
  </si>
  <si>
    <t>Serbia</t>
  </si>
  <si>
    <t>RS</t>
  </si>
  <si>
    <t>SRB</t>
  </si>
  <si>
    <t>Seychelles</t>
  </si>
  <si>
    <t>SC</t>
  </si>
  <si>
    <t>SYC</t>
  </si>
  <si>
    <t>Sierra Leone</t>
  </si>
  <si>
    <t>SL</t>
  </si>
  <si>
    <t>SLE</t>
  </si>
  <si>
    <t>Singapore</t>
  </si>
  <si>
    <t>SG</t>
  </si>
  <si>
    <t>SGP</t>
  </si>
  <si>
    <t>Slovakia</t>
  </si>
  <si>
    <t>SK</t>
  </si>
  <si>
    <t>SVK</t>
  </si>
  <si>
    <t>Slovenia</t>
  </si>
  <si>
    <t>SI</t>
  </si>
  <si>
    <t>SVN</t>
  </si>
  <si>
    <t>Solomon Islands</t>
  </si>
  <si>
    <t>SB</t>
  </si>
  <si>
    <t>SLB</t>
  </si>
  <si>
    <t>Somalia</t>
  </si>
  <si>
    <t>SO</t>
  </si>
  <si>
    <t>SOM</t>
  </si>
  <si>
    <t>South Africa</t>
  </si>
  <si>
    <t>ZA</t>
  </si>
  <si>
    <t>ZAF</t>
  </si>
  <si>
    <t>South Georgia and the South Sandwich Islands</t>
  </si>
  <si>
    <t>GS</t>
  </si>
  <si>
    <t>SGS</t>
  </si>
  <si>
    <t>South Sudan</t>
  </si>
  <si>
    <t>SS</t>
  </si>
  <si>
    <t>SSD</t>
  </si>
  <si>
    <t>Spain</t>
  </si>
  <si>
    <t>ES</t>
  </si>
  <si>
    <t>ESP</t>
  </si>
  <si>
    <t>Sri Lanka</t>
  </si>
  <si>
    <t>LK</t>
  </si>
  <si>
    <t>LKA</t>
  </si>
  <si>
    <t>Sudan</t>
  </si>
  <si>
    <t>SD</t>
  </si>
  <si>
    <t>SDN</t>
  </si>
  <si>
    <t>Suriname</t>
  </si>
  <si>
    <t>SR</t>
  </si>
  <si>
    <t>SUR</t>
  </si>
  <si>
    <t>Svalbard and Jan Mayen Islands</t>
  </si>
  <si>
    <t>SJ</t>
  </si>
  <si>
    <t>SJM</t>
  </si>
  <si>
    <t>SZ</t>
  </si>
  <si>
    <t>SWZ</t>
  </si>
  <si>
    <t>Sweden</t>
  </si>
  <si>
    <t>SE</t>
  </si>
  <si>
    <t>SWE</t>
  </si>
  <si>
    <t>Switzerland</t>
  </si>
  <si>
    <t>CH</t>
  </si>
  <si>
    <t>CHE</t>
  </si>
  <si>
    <t>SY</t>
  </si>
  <si>
    <t>SYR</t>
  </si>
  <si>
    <t>TW</t>
  </si>
  <si>
    <t>TWN</t>
  </si>
  <si>
    <t>Tajikistan</t>
  </si>
  <si>
    <t>TJ</t>
  </si>
  <si>
    <t>TJK</t>
  </si>
  <si>
    <t>TZ</t>
  </si>
  <si>
    <t>TZA</t>
  </si>
  <si>
    <t>Thailand</t>
  </si>
  <si>
    <t>TH</t>
  </si>
  <si>
    <t>THA</t>
  </si>
  <si>
    <t>Timor-Leste</t>
  </si>
  <si>
    <t>TL</t>
  </si>
  <si>
    <t>TLS</t>
  </si>
  <si>
    <t>Togo</t>
  </si>
  <si>
    <t>TG</t>
  </si>
  <si>
    <t>TGO</t>
  </si>
  <si>
    <t>Tokelau</t>
  </si>
  <si>
    <t>TK</t>
  </si>
  <si>
    <t>TKL</t>
  </si>
  <si>
    <t>Tonga</t>
  </si>
  <si>
    <t>TO</t>
  </si>
  <si>
    <t>TON</t>
  </si>
  <si>
    <t>Trinidad and Tobago</t>
  </si>
  <si>
    <t>TT</t>
  </si>
  <si>
    <t>TTO</t>
  </si>
  <si>
    <t>Tunisia</t>
  </si>
  <si>
    <t>TN</t>
  </si>
  <si>
    <t>TUN</t>
  </si>
  <si>
    <t>Turkey</t>
  </si>
  <si>
    <t>TR</t>
  </si>
  <si>
    <t>TUR</t>
  </si>
  <si>
    <t>Turkmenistan</t>
  </si>
  <si>
    <t>TM</t>
  </si>
  <si>
    <t>TKM</t>
  </si>
  <si>
    <t>Turks and Caicos Islands</t>
  </si>
  <si>
    <t>TC</t>
  </si>
  <si>
    <t>TCA</t>
  </si>
  <si>
    <t>Tuvalu</t>
  </si>
  <si>
    <t>TV</t>
  </si>
  <si>
    <t>TUV</t>
  </si>
  <si>
    <t>Uganda</t>
  </si>
  <si>
    <t>UG</t>
  </si>
  <si>
    <t>UGA</t>
  </si>
  <si>
    <t>Ukraine</t>
  </si>
  <si>
    <t>UA</t>
  </si>
  <si>
    <t>UKR</t>
  </si>
  <si>
    <t>United Arab Emirates</t>
  </si>
  <si>
    <t>AE</t>
  </si>
  <si>
    <t>ARE</t>
  </si>
  <si>
    <t>United Kingdom</t>
  </si>
  <si>
    <t>GB</t>
  </si>
  <si>
    <t>GBR</t>
  </si>
  <si>
    <t>United States of America</t>
  </si>
  <si>
    <t>US</t>
  </si>
  <si>
    <t>USA</t>
  </si>
  <si>
    <t>Uruguay</t>
  </si>
  <si>
    <t>UY</t>
  </si>
  <si>
    <t>URY</t>
  </si>
  <si>
    <t>Uzbekistan</t>
  </si>
  <si>
    <t>UZ</t>
  </si>
  <si>
    <t>UZB</t>
  </si>
  <si>
    <t>Vanuatu</t>
  </si>
  <si>
    <t>VU</t>
  </si>
  <si>
    <t>VUT</t>
  </si>
  <si>
    <t>VE</t>
  </si>
  <si>
    <t>VEN</t>
  </si>
  <si>
    <t>Viet Nam</t>
  </si>
  <si>
    <t>VN</t>
  </si>
  <si>
    <t>VNM</t>
  </si>
  <si>
    <t>Virgin Islands, US</t>
  </si>
  <si>
    <t>VI</t>
  </si>
  <si>
    <t>VIR</t>
  </si>
  <si>
    <t>Wallis and Futuna Islands</t>
  </si>
  <si>
    <t>WF</t>
  </si>
  <si>
    <t>WLF</t>
  </si>
  <si>
    <t>Western Sahara</t>
  </si>
  <si>
    <t>EH</t>
  </si>
  <si>
    <t>ESH</t>
  </si>
  <si>
    <t>Yemen</t>
  </si>
  <si>
    <t>YE</t>
  </si>
  <si>
    <t>YEM</t>
  </si>
  <si>
    <t>Zambia</t>
  </si>
  <si>
    <t>ZM</t>
  </si>
  <si>
    <t>ZMB</t>
  </si>
  <si>
    <t>Zimbabwe</t>
  </si>
  <si>
    <t>ZW</t>
  </si>
  <si>
    <t>ZWE</t>
  </si>
  <si>
    <t>Tanzania</t>
  </si>
  <si>
    <t>Taiwan</t>
  </si>
  <si>
    <t>Hong Kong</t>
  </si>
  <si>
    <t>Macao</t>
  </si>
  <si>
    <t>Republic of the Congo</t>
  </si>
  <si>
    <t>Democratic Republic of Congo</t>
  </si>
  <si>
    <t>Reunion</t>
  </si>
  <si>
    <t>Saint-Barthelemy</t>
  </si>
  <si>
    <t>Cote d'Ivoire</t>
  </si>
  <si>
    <t>Falkland Islands</t>
  </si>
  <si>
    <t>Vatican</t>
  </si>
  <si>
    <t>Iran</t>
  </si>
  <si>
    <t>Kyrgyz Republic</t>
  </si>
  <si>
    <t>Macedonia</t>
  </si>
  <si>
    <t>Micronesia</t>
  </si>
  <si>
    <t>Saint-Martin</t>
  </si>
  <si>
    <t>Syria</t>
  </si>
  <si>
    <t>Venezuela</t>
  </si>
  <si>
    <t>Eswatini</t>
  </si>
  <si>
    <t>Country or Area name</t>
  </si>
  <si>
    <t>ISO Alpha-2 Code</t>
  </si>
  <si>
    <t>ISO Alpha-3 Code</t>
  </si>
  <si>
    <t>ISO Numeric Code (UN M49)</t>
  </si>
  <si>
    <t>4</t>
  </si>
  <si>
    <t>248</t>
  </si>
  <si>
    <t>8</t>
  </si>
  <si>
    <t>12</t>
  </si>
  <si>
    <t>16</t>
  </si>
  <si>
    <t>20</t>
  </si>
  <si>
    <t>24</t>
  </si>
  <si>
    <t>660</t>
  </si>
  <si>
    <t>28</t>
  </si>
  <si>
    <t>32</t>
  </si>
  <si>
    <t>51</t>
  </si>
  <si>
    <t>533</t>
  </si>
  <si>
    <t>36</t>
  </si>
  <si>
    <t>40</t>
  </si>
  <si>
    <t>31</t>
  </si>
  <si>
    <t>44</t>
  </si>
  <si>
    <t>48</t>
  </si>
  <si>
    <t>50</t>
  </si>
  <si>
    <t>52</t>
  </si>
  <si>
    <t>112</t>
  </si>
  <si>
    <t>56</t>
  </si>
  <si>
    <t>84</t>
  </si>
  <si>
    <t>204</t>
  </si>
  <si>
    <t>60</t>
  </si>
  <si>
    <t>64</t>
  </si>
  <si>
    <t>68</t>
  </si>
  <si>
    <t>70</t>
  </si>
  <si>
    <t>72</t>
  </si>
  <si>
    <t>76</t>
  </si>
  <si>
    <t>92</t>
  </si>
  <si>
    <t>86</t>
  </si>
  <si>
    <t>96</t>
  </si>
  <si>
    <t>100</t>
  </si>
  <si>
    <t>854</t>
  </si>
  <si>
    <t>108</t>
  </si>
  <si>
    <t>116</t>
  </si>
  <si>
    <t>120</t>
  </si>
  <si>
    <t>124</t>
  </si>
  <si>
    <t>132</t>
  </si>
  <si>
    <t>136</t>
  </si>
  <si>
    <t>140</t>
  </si>
  <si>
    <t>148</t>
  </si>
  <si>
    <t>152</t>
  </si>
  <si>
    <t>156</t>
  </si>
  <si>
    <t>344</t>
  </si>
  <si>
    <t>446</t>
  </si>
  <si>
    <t>162</t>
  </si>
  <si>
    <t>166</t>
  </si>
  <si>
    <t>170</t>
  </si>
  <si>
    <t>174</t>
  </si>
  <si>
    <t>178</t>
  </si>
  <si>
    <t>180</t>
  </si>
  <si>
    <t>188</t>
  </si>
  <si>
    <t>384</t>
  </si>
  <si>
    <t>191</t>
  </si>
  <si>
    <t>192</t>
  </si>
  <si>
    <t>196</t>
  </si>
  <si>
    <t>203</t>
  </si>
  <si>
    <t>208</t>
  </si>
  <si>
    <t>262</t>
  </si>
  <si>
    <t>212</t>
  </si>
  <si>
    <t>214</t>
  </si>
  <si>
    <t>218</t>
  </si>
  <si>
    <t>818</t>
  </si>
  <si>
    <t>222</t>
  </si>
  <si>
    <t>226</t>
  </si>
  <si>
    <t>232</t>
  </si>
  <si>
    <t>233</t>
  </si>
  <si>
    <t>231</t>
  </si>
  <si>
    <t>238</t>
  </si>
  <si>
    <t>234</t>
  </si>
  <si>
    <t>242</t>
  </si>
  <si>
    <t>246</t>
  </si>
  <si>
    <t>250</t>
  </si>
  <si>
    <t>254</t>
  </si>
  <si>
    <t>258</t>
  </si>
  <si>
    <t>260</t>
  </si>
  <si>
    <t>266</t>
  </si>
  <si>
    <t>270</t>
  </si>
  <si>
    <t>268</t>
  </si>
  <si>
    <t>276</t>
  </si>
  <si>
    <t>288</t>
  </si>
  <si>
    <t>292</t>
  </si>
  <si>
    <t>300</t>
  </si>
  <si>
    <t>304</t>
  </si>
  <si>
    <t>308</t>
  </si>
  <si>
    <t>312</t>
  </si>
  <si>
    <t>316</t>
  </si>
  <si>
    <t>320</t>
  </si>
  <si>
    <t>831</t>
  </si>
  <si>
    <t>324</t>
  </si>
  <si>
    <t>624</t>
  </si>
  <si>
    <t>328</t>
  </si>
  <si>
    <t>332</t>
  </si>
  <si>
    <t>334</t>
  </si>
  <si>
    <t>336</t>
  </si>
  <si>
    <t>340</t>
  </si>
  <si>
    <t>348</t>
  </si>
  <si>
    <t>352</t>
  </si>
  <si>
    <t>356</t>
  </si>
  <si>
    <t>360</t>
  </si>
  <si>
    <t>364</t>
  </si>
  <si>
    <t>368</t>
  </si>
  <si>
    <t>372</t>
  </si>
  <si>
    <t>833</t>
  </si>
  <si>
    <t>376</t>
  </si>
  <si>
    <t>380</t>
  </si>
  <si>
    <t>388</t>
  </si>
  <si>
    <t>392</t>
  </si>
  <si>
    <t>832</t>
  </si>
  <si>
    <t>400</t>
  </si>
  <si>
    <t>398</t>
  </si>
  <si>
    <t>404</t>
  </si>
  <si>
    <t>296</t>
  </si>
  <si>
    <t>408</t>
  </si>
  <si>
    <t>410</t>
  </si>
  <si>
    <t>414</t>
  </si>
  <si>
    <t>417</t>
  </si>
  <si>
    <t>418</t>
  </si>
  <si>
    <t>428</t>
  </si>
  <si>
    <t>422</t>
  </si>
  <si>
    <t>426</t>
  </si>
  <si>
    <t>430</t>
  </si>
  <si>
    <t>434</t>
  </si>
  <si>
    <t>438</t>
  </si>
  <si>
    <t>440</t>
  </si>
  <si>
    <t>442</t>
  </si>
  <si>
    <t>807</t>
  </si>
  <si>
    <t>450</t>
  </si>
  <si>
    <t>454</t>
  </si>
  <si>
    <t>458</t>
  </si>
  <si>
    <t>462</t>
  </si>
  <si>
    <t>466</t>
  </si>
  <si>
    <t>470</t>
  </si>
  <si>
    <t>584</t>
  </si>
  <si>
    <t>474</t>
  </si>
  <si>
    <t>478</t>
  </si>
  <si>
    <t>480</t>
  </si>
  <si>
    <t>175</t>
  </si>
  <si>
    <t>484</t>
  </si>
  <si>
    <t>583</t>
  </si>
  <si>
    <t>498</t>
  </si>
  <si>
    <t>492</t>
  </si>
  <si>
    <t>496</t>
  </si>
  <si>
    <t>499</t>
  </si>
  <si>
    <t>500</t>
  </si>
  <si>
    <t>504</t>
  </si>
  <si>
    <t>508</t>
  </si>
  <si>
    <t>104</t>
  </si>
  <si>
    <t>516</t>
  </si>
  <si>
    <t>520</t>
  </si>
  <si>
    <t>524</t>
  </si>
  <si>
    <t>528</t>
  </si>
  <si>
    <t>530</t>
  </si>
  <si>
    <t>540</t>
  </si>
  <si>
    <t>554</t>
  </si>
  <si>
    <t>558</t>
  </si>
  <si>
    <t>562</t>
  </si>
  <si>
    <t>566</t>
  </si>
  <si>
    <t>570</t>
  </si>
  <si>
    <t>574</t>
  </si>
  <si>
    <t>580</t>
  </si>
  <si>
    <t>578</t>
  </si>
  <si>
    <t>512</t>
  </si>
  <si>
    <t>586</t>
  </si>
  <si>
    <t>585</t>
  </si>
  <si>
    <t>275</t>
  </si>
  <si>
    <t>591</t>
  </si>
  <si>
    <t>598</t>
  </si>
  <si>
    <t>600</t>
  </si>
  <si>
    <t>604</t>
  </si>
  <si>
    <t>608</t>
  </si>
  <si>
    <t>612</t>
  </si>
  <si>
    <t>616</t>
  </si>
  <si>
    <t>620</t>
  </si>
  <si>
    <t>630</t>
  </si>
  <si>
    <t>634</t>
  </si>
  <si>
    <t>638</t>
  </si>
  <si>
    <t>642</t>
  </si>
  <si>
    <t>643</t>
  </si>
  <si>
    <t>646</t>
  </si>
  <si>
    <t>652</t>
  </si>
  <si>
    <t>654</t>
  </si>
  <si>
    <t>659</t>
  </si>
  <si>
    <t>662</t>
  </si>
  <si>
    <t>663</t>
  </si>
  <si>
    <t>666</t>
  </si>
  <si>
    <t>670</t>
  </si>
  <si>
    <t>882</t>
  </si>
  <si>
    <t>674</t>
  </si>
  <si>
    <t>678</t>
  </si>
  <si>
    <t>682</t>
  </si>
  <si>
    <t>686</t>
  </si>
  <si>
    <t>688</t>
  </si>
  <si>
    <t>690</t>
  </si>
  <si>
    <t>694</t>
  </si>
  <si>
    <t>702</t>
  </si>
  <si>
    <t>703</t>
  </si>
  <si>
    <t>705</t>
  </si>
  <si>
    <t>90</t>
  </si>
  <si>
    <t>706</t>
  </si>
  <si>
    <t>710</t>
  </si>
  <si>
    <t>239</t>
  </si>
  <si>
    <t>728</t>
  </si>
  <si>
    <t>724</t>
  </si>
  <si>
    <t>144</t>
  </si>
  <si>
    <t>736</t>
  </si>
  <si>
    <t>740</t>
  </si>
  <si>
    <t>744</t>
  </si>
  <si>
    <t>748</t>
  </si>
  <si>
    <t>752</t>
  </si>
  <si>
    <t>756</t>
  </si>
  <si>
    <t>760</t>
  </si>
  <si>
    <t>158</t>
  </si>
  <si>
    <t>762</t>
  </si>
  <si>
    <t>834</t>
  </si>
  <si>
    <t>764</t>
  </si>
  <si>
    <t>626</t>
  </si>
  <si>
    <t>768</t>
  </si>
  <si>
    <t>772</t>
  </si>
  <si>
    <t>776</t>
  </si>
  <si>
    <t>780</t>
  </si>
  <si>
    <t>788</t>
  </si>
  <si>
    <t>792</t>
  </si>
  <si>
    <t>795</t>
  </si>
  <si>
    <t>796</t>
  </si>
  <si>
    <t>798</t>
  </si>
  <si>
    <t>800</t>
  </si>
  <si>
    <t>804</t>
  </si>
  <si>
    <t>784</t>
  </si>
  <si>
    <t>826</t>
  </si>
  <si>
    <t>840</t>
  </si>
  <si>
    <t>858</t>
  </si>
  <si>
    <t>860</t>
  </si>
  <si>
    <t>548</t>
  </si>
  <si>
    <t>862</t>
  </si>
  <si>
    <t>704</t>
  </si>
  <si>
    <t>850</t>
  </si>
  <si>
    <t>876</t>
  </si>
  <si>
    <t>732</t>
  </si>
  <si>
    <t>887</t>
  </si>
  <si>
    <t>894</t>
  </si>
  <si>
    <t>716</t>
  </si>
  <si>
    <t>Table 1 - Country codes</t>
  </si>
  <si>
    <t>Gas</t>
  </si>
  <si>
    <t>Country or area</t>
  </si>
  <si>
    <t>Fiscal year covered by this data file</t>
  </si>
  <si>
    <t>Table 2 - Simple options</t>
  </si>
  <si>
    <t>List</t>
  </si>
  <si>
    <t>No</t>
  </si>
  <si>
    <t>Currency</t>
  </si>
  <si>
    <t>AED</t>
  </si>
  <si>
    <t>United Arab Emirates dirham</t>
  </si>
  <si>
    <t>AFN</t>
  </si>
  <si>
    <t>Afghan afghani</t>
  </si>
  <si>
    <t>ALL</t>
  </si>
  <si>
    <t>Albanian lek</t>
  </si>
  <si>
    <t>AMD</t>
  </si>
  <si>
    <t>Armenian dram</t>
  </si>
  <si>
    <t>ANG</t>
  </si>
  <si>
    <t>Netherlands Antillean guilder</t>
  </si>
  <si>
    <t>AOA</t>
  </si>
  <si>
    <t>Angolan kwanza</t>
  </si>
  <si>
    <t>ARS</t>
  </si>
  <si>
    <t>Argentine peso</t>
  </si>
  <si>
    <t>AUD</t>
  </si>
  <si>
    <t>Australian dollar</t>
  </si>
  <si>
    <t>AWG</t>
  </si>
  <si>
    <t>Aruban florin</t>
  </si>
  <si>
    <t>AZN</t>
  </si>
  <si>
    <t>Azerbaijani manat</t>
  </si>
  <si>
    <t>BAM</t>
  </si>
  <si>
    <t>Bosnia and Herzegovina convertible mark</t>
  </si>
  <si>
    <t>BBD</t>
  </si>
  <si>
    <t>BDT</t>
  </si>
  <si>
    <t>Bangladeshi taka</t>
  </si>
  <si>
    <t>BGN</t>
  </si>
  <si>
    <t>BHD</t>
  </si>
  <si>
    <t>Bahraini dinar</t>
  </si>
  <si>
    <t>BIF</t>
  </si>
  <si>
    <t>Burundian franc</t>
  </si>
  <si>
    <t>BMD</t>
  </si>
  <si>
    <t>Bermudian dollar</t>
  </si>
  <si>
    <t>BND</t>
  </si>
  <si>
    <t>Brunei dollar</t>
  </si>
  <si>
    <t>BOB</t>
  </si>
  <si>
    <t>BRL</t>
  </si>
  <si>
    <t>Brazilian real</t>
  </si>
  <si>
    <t>BSD</t>
  </si>
  <si>
    <t>Bahamian dollar</t>
  </si>
  <si>
    <t>Bhutanese ngultrum</t>
  </si>
  <si>
    <t>BWP</t>
  </si>
  <si>
    <t>Botswana pula</t>
  </si>
  <si>
    <t>BZD</t>
  </si>
  <si>
    <t>Belize dollar</t>
  </si>
  <si>
    <t>CAD</t>
  </si>
  <si>
    <t>Canadian dollar</t>
  </si>
  <si>
    <t>CDF</t>
  </si>
  <si>
    <t>Congolese franc</t>
  </si>
  <si>
    <t>CHF</t>
  </si>
  <si>
    <t>Swiss franc</t>
  </si>
  <si>
    <t>CLF</t>
  </si>
  <si>
    <t>COP</t>
  </si>
  <si>
    <t>Colombian peso</t>
  </si>
  <si>
    <t>CRC</t>
  </si>
  <si>
    <t>Costa Rican colon</t>
  </si>
  <si>
    <t>CUC</t>
  </si>
  <si>
    <t>CVE</t>
  </si>
  <si>
    <t>CZK</t>
  </si>
  <si>
    <t>Czech koruna</t>
  </si>
  <si>
    <t>DJF</t>
  </si>
  <si>
    <t>Djiboutian franc</t>
  </si>
  <si>
    <t>DKK</t>
  </si>
  <si>
    <t>Danish krone</t>
  </si>
  <si>
    <t>DOP</t>
  </si>
  <si>
    <t>Dominican peso</t>
  </si>
  <si>
    <t>DZD</t>
  </si>
  <si>
    <t>Algerian dinar</t>
  </si>
  <si>
    <t>EGP</t>
  </si>
  <si>
    <t>Egyptian pound</t>
  </si>
  <si>
    <t>ERN</t>
  </si>
  <si>
    <t>Eritrean nakfa</t>
  </si>
  <si>
    <t>ETB</t>
  </si>
  <si>
    <t>Ethiopian birr</t>
  </si>
  <si>
    <t>EUR</t>
  </si>
  <si>
    <t>Euro</t>
  </si>
  <si>
    <t>FJD</t>
  </si>
  <si>
    <t>FKP</t>
  </si>
  <si>
    <t>Falkland Islands pound</t>
  </si>
  <si>
    <t>GBP</t>
  </si>
  <si>
    <t>Pound sterling</t>
  </si>
  <si>
    <t>GEL</t>
  </si>
  <si>
    <t>Georgian lari</t>
  </si>
  <si>
    <t>GHS</t>
  </si>
  <si>
    <t>Ghanaian cedi</t>
  </si>
  <si>
    <t>GIP</t>
  </si>
  <si>
    <t>Gibraltar pound</t>
  </si>
  <si>
    <t>GMD</t>
  </si>
  <si>
    <t>Gambian dalasi</t>
  </si>
  <si>
    <t>GNF</t>
  </si>
  <si>
    <t>Guinean franc</t>
  </si>
  <si>
    <t>GTQ</t>
  </si>
  <si>
    <t>Guatemalan quetzal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</si>
  <si>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</si>
  <si>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</si>
  <si>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</si>
  <si>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</si>
  <si>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</si>
  <si>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</si>
  <si>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</si>
  <si>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</si>
  <si>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</si>
  <si>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</si>
  <si>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Iraqi dinar</t>
  </si>
  <si>
    <t>IRR</t>
  </si>
  <si>
    <t>ISK</t>
  </si>
  <si>
    <t>Icelandic króna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</si>
  <si>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</si>
  <si>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</si>
  <si>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</si>
  <si>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</si>
  <si>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</si>
  <si>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</si>
  <si>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</si>
  <si>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</si>
  <si>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</si>
  <si>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</si>
  <si>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</si>
  <si>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</si>
  <si>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</si>
  <si>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</si>
  <si>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</si>
  <si>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</si>
  <si>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</si>
  <si>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Lesotho loti</t>
  </si>
  <si>
    <t>LYD</t>
  </si>
  <si>
    <t>MAD</t>
  </si>
  <si>
    <t>MDL</t>
  </si>
  <si>
    <t>MGA</t>
  </si>
  <si>
    <t>Macedonian denar</t>
  </si>
  <si>
    <t>MMK</t>
  </si>
  <si>
    <t>MNT</t>
  </si>
  <si>
    <t>MOP</t>
  </si>
  <si>
    <t>MUR</t>
  </si>
  <si>
    <t>MVR</t>
  </si>
  <si>
    <t>MWK</t>
  </si>
  <si>
    <t>Malawian kwacha</t>
  </si>
  <si>
    <t>MXN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</si>
  <si>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</si>
  <si>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</si>
  <si>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</si>
  <si>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</si>
  <si>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</si>
  <si>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</si>
  <si>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</si>
  <si>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</si>
  <si>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</si>
  <si>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</si>
  <si>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Panamanian balboa</t>
  </si>
  <si>
    <t>PEN</t>
  </si>
  <si>
    <t>Peruvian Sol</t>
  </si>
  <si>
    <t>PGK</t>
  </si>
  <si>
    <t>PHP</t>
  </si>
  <si>
    <t>PKR</t>
  </si>
  <si>
    <t>PLN</t>
  </si>
  <si>
    <t>PYG</t>
  </si>
  <si>
    <t>Paraguayan guaraní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</si>
  <si>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</si>
  <si>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</si>
  <si>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</si>
  <si>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</si>
  <si>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</si>
  <si>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</si>
  <si>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</si>
  <si>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</si>
  <si>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</si>
  <si>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</si>
  <si>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</si>
  <si>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</si>
  <si>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SLL</t>
  </si>
  <si>
    <t>Sierra Leonean leone</t>
  </si>
  <si>
    <t>SOS</t>
  </si>
  <si>
    <t>SRD</t>
  </si>
  <si>
    <t>Surinamese dollar</t>
  </si>
  <si>
    <t>SSP</t>
  </si>
  <si>
    <t>SYP</t>
  </si>
  <si>
    <t>SZL</t>
  </si>
  <si>
    <t>THB</t>
  </si>
  <si>
    <t>TJS</t>
  </si>
  <si>
    <t>TMT</t>
  </si>
  <si>
    <t>TND</t>
  </si>
  <si>
    <t>Tunisian dinar</t>
  </si>
  <si>
    <t>TOP</t>
  </si>
  <si>
    <t>TRY</t>
  </si>
  <si>
    <t>Turkish lira</t>
  </si>
  <si>
    <t>TTD</t>
  </si>
  <si>
    <t>TWD</t>
  </si>
  <si>
    <t>New Taiwan dollar</t>
  </si>
  <si>
    <t>TZS</t>
  </si>
  <si>
    <t>Tanzanian shilling</t>
  </si>
  <si>
    <t>UAH</t>
  </si>
  <si>
    <t>UGX</t>
  </si>
  <si>
    <t>Ugandan shilling</t>
  </si>
  <si>
    <t>USD</t>
  </si>
  <si>
    <t>United States dollar</t>
  </si>
  <si>
    <t>UYU</t>
  </si>
  <si>
    <t>UZS</t>
  </si>
  <si>
    <t>VEF</t>
  </si>
  <si>
    <t>VND</t>
  </si>
  <si>
    <t>VUV</t>
  </si>
  <si>
    <t>WST</t>
  </si>
  <si>
    <t>Samoan tala</t>
  </si>
  <si>
    <t>XAF</t>
  </si>
  <si>
    <t>XCD</t>
  </si>
  <si>
    <t>East Caribbean dollar</t>
  </si>
  <si>
    <t>XOF</t>
  </si>
  <si>
    <t>YER</t>
  </si>
  <si>
    <t>ZAR</t>
  </si>
  <si>
    <t>ZMW</t>
  </si>
  <si>
    <t>Barbadian dollar</t>
  </si>
  <si>
    <t>Bulgarian lev (old)</t>
  </si>
  <si>
    <t>Bolivian boliviano</t>
  </si>
  <si>
    <t>-</t>
  </si>
  <si>
    <t>BYR</t>
  </si>
  <si>
    <t>Belarussian ruble</t>
  </si>
  <si>
    <t>Chilean Unidad de Fomento</t>
  </si>
  <si>
    <t>CNH</t>
  </si>
  <si>
    <t>Chinese yuan renminbi (offshore)</t>
  </si>
  <si>
    <t>Cuban peso convertible</t>
  </si>
  <si>
    <t>Cape Verdean escudo</t>
  </si>
  <si>
    <t>Fijian dollar</t>
  </si>
  <si>
    <t>GGP</t>
  </si>
  <si>
    <t>Pound</t>
  </si>
  <si>
    <t>Guyanese Dollar</t>
  </si>
  <si>
    <t>Hong Kong Dollar</t>
  </si>
  <si>
    <t>Honduran Lempira</t>
  </si>
  <si>
    <t>Croatian Kuna</t>
  </si>
  <si>
    <t>Haitian Gourde</t>
  </si>
  <si>
    <t>Hungarian Forint</t>
  </si>
  <si>
    <t>Indonesian Rupiah</t>
  </si>
  <si>
    <t>Israeli New Shekel</t>
  </si>
  <si>
    <t>IMP</t>
  </si>
  <si>
    <t>Isle of Man Pound</t>
  </si>
  <si>
    <t>Indian Rupee</t>
  </si>
  <si>
    <t>Iranian Rial</t>
  </si>
  <si>
    <t>JEP</t>
  </si>
  <si>
    <t>Jersey Pound</t>
  </si>
  <si>
    <t>Jamaican Dollar</t>
  </si>
  <si>
    <t>Jordanian Dinar</t>
  </si>
  <si>
    <t>Japanese Yen</t>
  </si>
  <si>
    <t>Kenyan Shilling</t>
  </si>
  <si>
    <t>Kyrgyzstani Som</t>
  </si>
  <si>
    <t>Cambodian Riel</t>
  </si>
  <si>
    <t>Comorian Franc</t>
  </si>
  <si>
    <t>North Korean Won</t>
  </si>
  <si>
    <t>South Korean Won</t>
  </si>
  <si>
    <t>Kuwaiti Dinar</t>
  </si>
  <si>
    <t>Cayman Islands Dollar</t>
  </si>
  <si>
    <t>Kazakhstani Tenge</t>
  </si>
  <si>
    <t>Lao Kip</t>
  </si>
  <si>
    <t>Lebanese Pound</t>
  </si>
  <si>
    <t>Sri Lankan Rupee</t>
  </si>
  <si>
    <t>Liberian Dollar</t>
  </si>
  <si>
    <t>Libyan Dinar</t>
  </si>
  <si>
    <t>Moroccan Dirham</t>
  </si>
  <si>
    <t>Moldovan Leu</t>
  </si>
  <si>
    <t>Malagasy Ariary</t>
  </si>
  <si>
    <t>Burmese Kyat</t>
  </si>
  <si>
    <t>Mongolian Tugrik</t>
  </si>
  <si>
    <t>MRO</t>
  </si>
  <si>
    <t>Mauritanian Ouguiya</t>
  </si>
  <si>
    <t>Mauritian Rupee</t>
  </si>
  <si>
    <t>Maldivian Rufiyaa</t>
  </si>
  <si>
    <t>Mexican Peso</t>
  </si>
  <si>
    <t>Malaysian Ringgit</t>
  </si>
  <si>
    <t>Mozambique Metical</t>
  </si>
  <si>
    <t>Namibian Dollar</t>
  </si>
  <si>
    <t>Nigerian Naira</t>
  </si>
  <si>
    <t>Nicaraguan córdoba oro</t>
  </si>
  <si>
    <t>Norwegian Krone</t>
  </si>
  <si>
    <t>Nepalese Rupee</t>
  </si>
  <si>
    <t>New Zealand Dollar</t>
  </si>
  <si>
    <t>Omani Rial</t>
  </si>
  <si>
    <t>Papua New Guinean Kina</t>
  </si>
  <si>
    <t>Philippine Peso</t>
  </si>
  <si>
    <t>Pakistani Rupee</t>
  </si>
  <si>
    <t>Polish Zloty</t>
  </si>
  <si>
    <t>Qatari Riyal</t>
  </si>
  <si>
    <t>Romanian Leu</t>
  </si>
  <si>
    <t>Serbian Dinar</t>
  </si>
  <si>
    <t>Russian Ruble</t>
  </si>
  <si>
    <t>Rwandan Franc</t>
  </si>
  <si>
    <t>Saudi Riyal</t>
  </si>
  <si>
    <t>Solomon Islands Dollar</t>
  </si>
  <si>
    <t>Seychellois rupee</t>
  </si>
  <si>
    <t>Sudanese Pound</t>
  </si>
  <si>
    <t>Swedish Krona</t>
  </si>
  <si>
    <t>Singapore Dollar</t>
  </si>
  <si>
    <t>Saint Helena Pound</t>
  </si>
  <si>
    <t>Somali Shilling</t>
  </si>
  <si>
    <t>South Sudanese Pound</t>
  </si>
  <si>
    <t>STD</t>
  </si>
  <si>
    <t>São Tomé and Príncipe Dobra</t>
  </si>
  <si>
    <t>Syrian Pound</t>
  </si>
  <si>
    <t>Swazi Lilangeni</t>
  </si>
  <si>
    <t>Thai Baht</t>
  </si>
  <si>
    <t>Tajikistani Somoni</t>
  </si>
  <si>
    <t>Turkmenistan New Manat</t>
  </si>
  <si>
    <t>Tongan pa'anga</t>
  </si>
  <si>
    <t>Trinidad and Tobago Dollar</t>
  </si>
  <si>
    <t>TVD</t>
  </si>
  <si>
    <t>Tuvaluan dollar</t>
  </si>
  <si>
    <t>Ukrainian Hryvnia</t>
  </si>
  <si>
    <t>Uruguayan Peso</t>
  </si>
  <si>
    <t>Uzbekistani Som</t>
  </si>
  <si>
    <t>Venezuelan Bolívar fuerte</t>
  </si>
  <si>
    <t>Vietnamese Dong</t>
  </si>
  <si>
    <t>Vanuatu Vatu</t>
  </si>
  <si>
    <t>West African CFA franc</t>
  </si>
  <si>
    <t>Yemeni Rial</t>
  </si>
  <si>
    <t>South African Rand</t>
  </si>
  <si>
    <t>Zambian Kwacha</t>
  </si>
  <si>
    <t>Currency code (ISO-4217)</t>
  </si>
  <si>
    <t>Currency code num (ISO-4217)</t>
  </si>
  <si>
    <t>Central African CFA franc</t>
  </si>
  <si>
    <t>Macanese patca</t>
  </si>
  <si>
    <t>Kosovo</t>
  </si>
  <si>
    <t>XK</t>
  </si>
  <si>
    <t>XKX</t>
  </si>
  <si>
    <t>Data source</t>
  </si>
  <si>
    <t>&lt;XXX&gt;</t>
  </si>
  <si>
    <t>Data coverage / scope</t>
  </si>
  <si>
    <t>Contact details: data submission</t>
  </si>
  <si>
    <t>Table 3 - Reporting options</t>
  </si>
  <si>
    <t>Table 4 - Currency code list</t>
  </si>
  <si>
    <t>Table 5 - Commodities list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</si>
  <si>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</si>
  <si>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</si>
  <si>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</si>
  <si>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</si>
  <si>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</si>
  <si>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</si>
  <si>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</si>
  <si>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</si>
  <si>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</si>
  <si>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</si>
  <si>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</si>
  <si>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</si>
  <si>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</si>
  <si>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</si>
  <si>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</si>
  <si>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</si>
  <si>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</si>
  <si>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</si>
  <si>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</si>
  <si>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</si>
  <si>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</si>
  <si>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</si>
  <si>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</si>
  <si>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</si>
  <si>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</si>
  <si>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</si>
  <si>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</si>
  <si>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</si>
  <si>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</si>
  <si>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</si>
  <si>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</si>
  <si>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</si>
  <si>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</si>
  <si>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</si>
  <si>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</si>
  <si>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</si>
  <si>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</si>
  <si>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</si>
  <si>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</si>
  <si>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</si>
  <si>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</si>
  <si>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</si>
  <si>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</si>
  <si>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</si>
  <si>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</si>
  <si>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</si>
  <si>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</si>
  <si>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</si>
  <si>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</si>
  <si>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</si>
  <si>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</si>
  <si>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</si>
  <si>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</si>
  <si>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</si>
  <si>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</si>
  <si>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</si>
  <si>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</si>
  <si>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</si>
  <si>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</si>
  <si>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</si>
  <si>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</si>
  <si>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</si>
  <si>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</si>
  <si>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</si>
  <si>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</si>
  <si>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</si>
  <si>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</si>
  <si>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7102</t>
  </si>
  <si>
    <t>7106</t>
  </si>
  <si>
    <t>7108</t>
  </si>
  <si>
    <t>HS ProductCode</t>
  </si>
  <si>
    <t>HS Product Description</t>
  </si>
  <si>
    <t>oz</t>
  </si>
  <si>
    <t>GFS Code</t>
  </si>
  <si>
    <t>1112E1</t>
  </si>
  <si>
    <t>1112E2</t>
  </si>
  <si>
    <t>112E</t>
  </si>
  <si>
    <t>113E</t>
  </si>
  <si>
    <t>1141E</t>
  </si>
  <si>
    <t>1142E</t>
  </si>
  <si>
    <t>114521E</t>
  </si>
  <si>
    <t>114522E</t>
  </si>
  <si>
    <t>11451E</t>
  </si>
  <si>
    <t>1151E</t>
  </si>
  <si>
    <t>1152E</t>
  </si>
  <si>
    <t>1153E1</t>
  </si>
  <si>
    <t>116E</t>
  </si>
  <si>
    <t>1212E</t>
  </si>
  <si>
    <t>1412E1</t>
  </si>
  <si>
    <t>1412E2</t>
  </si>
  <si>
    <t>1413E</t>
  </si>
  <si>
    <t>1415E1</t>
  </si>
  <si>
    <t>1415E2</t>
  </si>
  <si>
    <t>1415E31</t>
  </si>
  <si>
    <t>1415E32</t>
  </si>
  <si>
    <t>1415E4</t>
  </si>
  <si>
    <t>1415E5</t>
  </si>
  <si>
    <t>1421E</t>
  </si>
  <si>
    <t>1422E</t>
  </si>
  <si>
    <t>143E</t>
  </si>
  <si>
    <t>144E1</t>
  </si>
  <si>
    <t>GFS description</t>
  </si>
  <si>
    <t>Table 6 - GFS Codes / Classification</t>
  </si>
  <si>
    <t>Combined</t>
  </si>
  <si>
    <t>GFS Level 1</t>
  </si>
  <si>
    <t>GFS Level 2</t>
  </si>
  <si>
    <t>GFS Level 3</t>
  </si>
  <si>
    <t>GFS Level 4</t>
  </si>
  <si>
    <t>Sector</t>
  </si>
  <si>
    <t>Sector(s)</t>
  </si>
  <si>
    <t>XI7400</t>
  </si>
  <si>
    <t>XI7401</t>
  </si>
  <si>
    <t>XI7402</t>
  </si>
  <si>
    <t>Payment type A</t>
  </si>
  <si>
    <t>XI7403</t>
  </si>
  <si>
    <t>XI7404</t>
  </si>
  <si>
    <t>MM9876, MM1567</t>
  </si>
  <si>
    <t>Total</t>
  </si>
  <si>
    <t>EITI Company LLC</t>
  </si>
  <si>
    <t>Add new rows as necessary, right click the row number to the left and select "Insert"</t>
  </si>
  <si>
    <t>Table 7 - Sectors</t>
  </si>
  <si>
    <t>Project phases</t>
  </si>
  <si>
    <t>Table 8 - Project phases</t>
  </si>
  <si>
    <t>Reporting projects' list</t>
  </si>
  <si>
    <t>The Brønnøysund Register Centre</t>
  </si>
  <si>
    <t>Greeny South LNG</t>
  </si>
  <si>
    <t>Totally green Ltd</t>
  </si>
  <si>
    <t>EITI Company LLC, Totally green Ltd</t>
  </si>
  <si>
    <t>Deep Blue  Mine</t>
  </si>
  <si>
    <t>XI397</t>
  </si>
  <si>
    <t>Alphago Mine</t>
  </si>
  <si>
    <t>EITI Company LLC, Bigmillions Ltd</t>
  </si>
  <si>
    <t>Cobalt (2605)</t>
  </si>
  <si>
    <t>Copper (2603)</t>
  </si>
  <si>
    <t>Crude oil (2709)</t>
  </si>
  <si>
    <t>Diamonds (7102)</t>
  </si>
  <si>
    <t>Gold (7108)</t>
  </si>
  <si>
    <t>Mica (2525)</t>
  </si>
  <si>
    <t>Natural gas (2711)</t>
  </si>
  <si>
    <t>Zinc (2608)</t>
  </si>
  <si>
    <t>Table 9 - Government entity types</t>
  </si>
  <si>
    <r>
      <rPr>
        <b/>
        <sz val="11"/>
        <rFont val="Franklin Gothic Book"/>
        <family val="2"/>
      </rPr>
      <t xml:space="preserve">Give us your feedback or report a conflict in the data! Write to us at  </t>
    </r>
    <r>
      <rPr>
        <b/>
        <u/>
        <sz val="11"/>
        <color rgb="FF188FBB"/>
        <rFont val="Franklin Gothic Book"/>
        <family val="2"/>
      </rPr>
      <t>data@eiti.org</t>
    </r>
  </si>
  <si>
    <r>
      <rPr>
        <i/>
        <sz val="10.5"/>
        <rFont val="Calibri"/>
        <family val="2"/>
      </rPr>
      <t xml:space="preserve">The International Secretariat can provide advice and support on request. Please contact </t>
    </r>
    <r>
      <rPr>
        <i/>
        <u/>
        <sz val="10.5"/>
        <color theme="10"/>
        <rFont val="Calibri"/>
        <family val="2"/>
      </rPr>
      <t>data@eiti.org</t>
    </r>
  </si>
  <si>
    <t>&lt; XXX &gt;</t>
  </si>
  <si>
    <r>
      <rPr>
        <b/>
        <sz val="11"/>
        <color rgb="FF000000"/>
        <rFont val="Franklin Gothic Book"/>
        <family val="2"/>
      </rPr>
      <t>Parte 1 (Datos generales):</t>
    </r>
    <r>
      <rPr>
        <b/>
        <sz val="11"/>
        <color rgb="FF000000"/>
        <rFont val="Franklin Gothic Book"/>
        <family val="2"/>
      </rPr>
      <t xml:space="preserve"> </t>
    </r>
    <r>
      <rPr>
        <sz val="11"/>
        <color rgb="FF000000"/>
        <rFont val="Franklin Gothic Book"/>
        <family val="2"/>
      </rPr>
      <t>ingrese las características del país y de los datos.</t>
    </r>
  </si>
  <si>
    <r>
      <rPr>
        <b/>
        <sz val="11"/>
        <color rgb="FF000000"/>
        <rFont val="Franklin Gothic Book"/>
        <family val="2"/>
      </rPr>
      <t>Parte 2 (Autoverificación para divulgación):</t>
    </r>
    <r>
      <rPr>
        <b/>
        <sz val="11"/>
        <color rgb="FF000000"/>
        <rFont val="Franklin Gothic Book"/>
        <family val="2"/>
      </rPr>
      <t xml:space="preserve"> </t>
    </r>
    <r>
      <rPr>
        <sz val="11"/>
        <color rgb="FF000000"/>
        <rFont val="Franklin Gothic Book"/>
        <family val="2"/>
      </rPr>
      <t>ingrese los datos financieros contextuales y agregados correspondientes a los Requisitos EITI 2, 3, 4, 5 y 6.</t>
    </r>
  </si>
  <si>
    <r>
      <rPr>
        <b/>
        <sz val="11"/>
        <color rgb="FF000000"/>
        <rFont val="Franklin Gothic Book"/>
        <family val="2"/>
      </rPr>
      <t>Parte 3 (Entidades informantes):</t>
    </r>
    <r>
      <rPr>
        <b/>
        <sz val="11"/>
        <color rgb="FF000000"/>
        <rFont val="Franklin Gothic Book"/>
        <family val="2"/>
      </rPr>
      <t xml:space="preserve"> </t>
    </r>
    <r>
      <rPr>
        <sz val="11"/>
        <color rgb="FF000000"/>
        <rFont val="Franklin Gothic Book"/>
        <family val="2"/>
      </rPr>
      <t>ingrese las entidades informantes (organismos gubernamentales, empresas y proyectos) e información relacionada.</t>
    </r>
    <r>
      <rPr>
        <sz val="11"/>
        <color rgb="FF000000"/>
        <rFont val="Franklin Gothic Book"/>
        <family val="2"/>
      </rPr>
      <t xml:space="preserve"> </t>
    </r>
  </si>
  <si>
    <r>
      <rPr>
        <b/>
        <sz val="11"/>
        <color rgb="FF000000"/>
        <rFont val="Franklin Gothic Book"/>
        <family val="2"/>
      </rPr>
      <t>Parte 4 (Ingresos del gobierno):</t>
    </r>
    <r>
      <rPr>
        <b/>
        <sz val="11"/>
        <color rgb="FF000000"/>
        <rFont val="Franklin Gothic Book"/>
        <family val="2"/>
      </rPr>
      <t xml:space="preserve"> </t>
    </r>
    <r>
      <rPr>
        <sz val="11"/>
        <color rgb="FF000000"/>
        <rFont val="Franklin Gothic Book"/>
        <family val="2"/>
      </rPr>
      <t>ingrese los datos referentes a los ingresos del gobierno por flujo de ingresos, conforme a la clasificación de las EFP.</t>
    </r>
  </si>
  <si>
    <r>
      <rPr>
        <b/>
        <sz val="11"/>
        <color rgb="FF000000"/>
        <rFont val="Franklin Gothic Book"/>
        <family val="2"/>
      </rPr>
      <t>Parte 5 (Datos de empresas):</t>
    </r>
    <r>
      <rPr>
        <b/>
        <sz val="11"/>
        <color rgb="FF000000"/>
        <rFont val="Franklin Gothic Book"/>
        <family val="2"/>
      </rPr>
      <t xml:space="preserve"> </t>
    </r>
    <r>
      <rPr>
        <sz val="11"/>
        <color rgb="FF000000"/>
        <rFont val="Franklin Gothic Book"/>
        <family val="2"/>
      </rPr>
      <t>ingrese los datos a nivel de empresa y de proyecto por flujo de ingresos.</t>
    </r>
  </si>
  <si>
    <t>Este libro consta de cinco partes. Ingrese los datos comenzando por la parte 1 y avance hasta llegar a la parte 5</t>
  </si>
  <si>
    <r>
      <rPr>
        <b/>
        <sz val="11"/>
        <color theme="1"/>
        <rFont val="Franklin Gothic Book"/>
        <family val="2"/>
      </rPr>
      <t xml:space="preserve">La presente plantilla debería </t>
    </r>
    <r>
      <rPr>
        <b/>
        <u/>
        <sz val="11"/>
        <color rgb="FF000000"/>
        <rFont val="Franklin Gothic Book"/>
        <family val="2"/>
      </rPr>
      <t>completarse en su totalidad y enviarse</t>
    </r>
    <r>
      <rPr>
        <b/>
        <sz val="11"/>
        <color rgb="FF000000"/>
        <rFont val="Franklin Gothic Book"/>
        <family val="2"/>
      </rPr>
      <t xml:space="preserve"> al Secretariado Internacional EITI por cada ejercicio fiscal comprendido en el Informe EITI.</t>
    </r>
  </si>
  <si>
    <t>Cómo funciona la publicación de datos de los Informes EITI:</t>
  </si>
  <si>
    <t>1. Utilice un libro de Excel por cada ejercicio fiscal comprendido. En caso de presentar información relativa tanto a gas y petróleo como a minería, pueden incluirse ambos en un mismo libro.</t>
  </si>
  <si>
    <t>2. Complete todo el libro, desde la parte 1 hasta la 5.</t>
  </si>
  <si>
    <r>
      <rPr>
        <sz val="11"/>
        <color theme="1"/>
        <rFont val="Franklin Gothic Book"/>
        <family val="2"/>
      </rPr>
      <t>3.</t>
    </r>
    <r>
      <rPr>
        <sz val="11"/>
        <color theme="1"/>
        <rFont val="Franklin Gothic Book"/>
        <family val="2"/>
      </rPr>
      <t xml:space="preserve"> </t>
    </r>
    <r>
      <rPr>
        <sz val="11"/>
        <color theme="1"/>
        <rFont val="Franklin Gothic Book"/>
        <family val="2"/>
      </rPr>
      <t>Esta Hoja de datos debería presentarse junto con el Informe EITI.</t>
    </r>
    <r>
      <rPr>
        <sz val="11"/>
        <color theme="1"/>
        <rFont val="Franklin Gothic Book"/>
        <family val="2"/>
      </rPr>
      <t xml:space="preserve"> </t>
    </r>
    <r>
      <rPr>
        <sz val="11"/>
        <color theme="1"/>
        <rFont val="Franklin Gothic Book"/>
        <family val="2"/>
      </rPr>
      <t>Envíela al Secretariado Internacional:</t>
    </r>
    <r>
      <rPr>
        <sz val="11"/>
        <color theme="1"/>
        <rFont val="Franklin Gothic Book"/>
        <family val="2"/>
      </rPr>
      <t xml:space="preserve"> </t>
    </r>
    <r>
      <rPr>
        <u/>
        <sz val="11"/>
        <color rgb="FF0070C0"/>
        <rFont val="Franklin Gothic Book"/>
        <family val="2"/>
      </rPr>
      <t>data@eiti.org</t>
    </r>
    <r>
      <rPr>
        <u/>
        <sz val="11"/>
        <color rgb="FF0070C0"/>
        <rFont val="Franklin Gothic Book"/>
        <family val="2"/>
      </rPr>
      <t xml:space="preserve"> </t>
    </r>
  </si>
  <si>
    <r>
      <rPr>
        <sz val="11"/>
        <color rgb="FF000000"/>
        <rFont val="Franklin Gothic Book"/>
        <family val="2"/>
      </rPr>
      <t>4.</t>
    </r>
    <r>
      <rPr>
        <sz val="11"/>
        <color rgb="FF000000"/>
        <rFont val="Franklin Gothic Book"/>
        <family val="2"/>
      </rPr>
      <t xml:space="preserve"> </t>
    </r>
    <r>
      <rPr>
        <sz val="11"/>
        <color rgb="FF000000"/>
        <rFont val="Franklin Gothic Book"/>
        <family val="2"/>
      </rPr>
      <t>Los datos se utilizarán para llenar el repositorio global de datos del EITI, que se encuentra disponible en el sitio web del EITI internacional:</t>
    </r>
    <r>
      <rPr>
        <sz val="11"/>
        <color rgb="FF000000"/>
        <rFont val="Franklin Gothic Book"/>
        <family val="2"/>
      </rPr>
      <t xml:space="preserve"> </t>
    </r>
    <r>
      <rPr>
        <u/>
        <sz val="11"/>
        <color theme="10"/>
        <rFont val="Franklin Gothic Book"/>
        <family val="2"/>
      </rPr>
      <t xml:space="preserve">https://eiti.org/es/datos. </t>
    </r>
    <r>
      <rPr>
        <u/>
        <sz val="11"/>
        <color theme="10"/>
        <rFont val="Franklin Gothic Book"/>
        <family val="2"/>
      </rPr>
      <t xml:space="preserve"> </t>
    </r>
    <r>
      <rPr>
        <sz val="11"/>
        <color rgb="FF000000"/>
        <rFont val="Franklin Gothic Book"/>
        <family val="2"/>
      </rPr>
      <t>Se le devolverá el archivo apto para su publicación a través de los canales que Ud. prefiera.</t>
    </r>
    <r>
      <rPr>
        <sz val="11"/>
        <color rgb="FF000000"/>
        <rFont val="Franklin Gothic Book"/>
        <family val="2"/>
      </rPr>
      <t xml:space="preserve"> </t>
    </r>
  </si>
  <si>
    <t xml:space="preserve">Completar esta plantilla de datos resumidos con los datos de su Informe EITI hará que éstos sean accesibles en un formato legible por máquina. (requisito 7.1.c.) </t>
  </si>
  <si>
    <t>“Asegurar que los datos estén disponibles en línea en formato de datos abiertos y publicar su disponibilidad.” 
- Requisito EITI 7.1.c</t>
  </si>
  <si>
    <t>Plantilla de datos resumidos para las divulgaciones sistemáticas EITI</t>
  </si>
  <si>
    <t>Versión 2.0 al 1 de julio de 2019</t>
  </si>
  <si>
    <t>Las celdas en naranja deben completarse antes de efectuar la presentación</t>
  </si>
  <si>
    <t xml:space="preserve">Las celdas en celeste son para aportar fuentes y/o comentarios </t>
  </si>
  <si>
    <t>Las celdas en blanco no requieren acción alguna</t>
  </si>
  <si>
    <t>Las celdas en gris son a título informativo: recibirá comentarios en forma inmediata sobre muchos de los datos ingresados, y algunas celdas se completarán automáticamente.</t>
  </si>
  <si>
    <r>
      <rPr>
        <b/>
        <i/>
        <u/>
        <sz val="11"/>
        <color theme="1"/>
        <rFont val="Franklin Gothic Book"/>
        <family val="2"/>
      </rPr>
      <t>Terminología:</t>
    </r>
    <r>
      <rPr>
        <b/>
        <i/>
        <sz val="11"/>
        <color theme="1"/>
        <rFont val="Franklin Gothic Book"/>
        <family val="2"/>
      </rPr>
      <t xml:space="preserve"> </t>
    </r>
    <r>
      <rPr>
        <b/>
        <i/>
        <sz val="11"/>
        <color theme="1"/>
        <rFont val="Franklin Gothic Book"/>
        <family val="2"/>
      </rPr>
      <t>Divulgación</t>
    </r>
  </si>
  <si>
    <r>
      <rPr>
        <i/>
        <u/>
        <sz val="11"/>
        <color theme="1"/>
        <rFont val="Franklin Gothic Book"/>
        <family val="2"/>
      </rPr>
      <t>Sí, se divulgan sistemáticamente</t>
    </r>
    <r>
      <rPr>
        <i/>
        <sz val="11"/>
        <color theme="1"/>
        <rFont val="Franklin Gothic Book"/>
        <family val="2"/>
      </rPr>
      <t>: si los datos son divulgados de forma habitual y pública por parte de organismos gubernamentales o empresas, y a su vez son fiables, elija Sí, se divulgan sistemáticamente</t>
    </r>
  </si>
  <si>
    <r>
      <rPr>
        <i/>
        <u/>
        <sz val="11"/>
        <color theme="1"/>
        <rFont val="Franklin Gothic Book"/>
        <family val="2"/>
      </rPr>
      <t>Sí, a través del régimen informativo del EITI</t>
    </r>
    <r>
      <rPr>
        <i/>
        <sz val="11"/>
        <color theme="1"/>
        <rFont val="Franklin Gothic Book"/>
        <family val="2"/>
      </rPr>
      <t>: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si el Informe EITI cubre ciertas lagunas en los datos de las divulgaciones gubernamentales o corporativas, seleccione "Sí, en el Informe EITI".</t>
    </r>
  </si>
  <si>
    <r>
      <rPr>
        <i/>
        <u/>
        <sz val="11"/>
        <color theme="1"/>
        <rFont val="Franklin Gothic Book"/>
        <family val="2"/>
      </rPr>
      <t>No disponible</t>
    </r>
    <r>
      <rPr>
        <i/>
        <sz val="11"/>
        <color theme="1"/>
        <rFont val="Franklin Gothic Book"/>
        <family val="2"/>
      </rPr>
      <t>: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los datos se aplican al país, pero no hay datos ni información disponibles.</t>
    </r>
  </si>
  <si>
    <r>
      <rPr>
        <i/>
        <u/>
        <sz val="11"/>
        <color theme="1"/>
        <rFont val="Franklin Gothic Book"/>
        <family val="2"/>
      </rPr>
      <t>No se aplica:</t>
    </r>
    <r>
      <rPr>
        <i/>
        <u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cuando un requisito no sea pertinente, seleccione "No se aplica".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Remitirse a los elementos probatorios documentados como parte del Informe EITI, o a través de un acta de reunión del grupo multipartícipe.</t>
    </r>
    <r>
      <rPr>
        <i/>
        <sz val="11"/>
        <color theme="1"/>
        <rFont val="Franklin Gothic Book"/>
        <family val="2"/>
      </rPr>
      <t xml:space="preserve"> </t>
    </r>
  </si>
  <si>
    <r>
      <rPr>
        <b/>
        <i/>
        <u/>
        <sz val="11"/>
        <color theme="1"/>
        <rFont val="Franklin Gothic Book"/>
        <family val="2"/>
      </rPr>
      <t>Terminología:</t>
    </r>
    <r>
      <rPr>
        <b/>
        <i/>
        <sz val="11"/>
        <color theme="1"/>
        <rFont val="Franklin Gothic Book"/>
        <family val="2"/>
      </rPr>
      <t xml:space="preserve"> </t>
    </r>
    <r>
      <rPr>
        <b/>
        <i/>
        <sz val="11"/>
        <color theme="1"/>
        <rFont val="Franklin Gothic Book"/>
        <family val="2"/>
      </rPr>
      <t>Opciones simples</t>
    </r>
  </si>
  <si>
    <r>
      <rPr>
        <i/>
        <u/>
        <sz val="11"/>
        <color theme="1"/>
        <rFont val="Franklin Gothic Book"/>
        <family val="2"/>
      </rPr>
      <t>Sí</t>
    </r>
    <r>
      <rPr>
        <i/>
        <sz val="11"/>
        <color theme="1"/>
        <rFont val="Franklin Gothic Book"/>
        <family val="2"/>
      </rPr>
      <t>: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se responden/abarcan todos los aspectos de la pregunta.</t>
    </r>
  </si>
  <si>
    <r>
      <rPr>
        <i/>
        <u/>
        <sz val="11"/>
        <color theme="1"/>
        <rFont val="Franklin Gothic Book"/>
        <family val="2"/>
      </rPr>
      <t>Parcialmente:</t>
    </r>
    <r>
      <rPr>
        <i/>
        <sz val="11"/>
        <color theme="1"/>
        <rFont val="Franklin Gothic Book"/>
        <family val="2"/>
      </rPr>
      <t xml:space="preserve"> se han respondido/abarcado algunos aspectos de la pregunta.</t>
    </r>
  </si>
  <si>
    <r>
      <rPr>
        <i/>
        <u/>
        <sz val="11"/>
        <color theme="1"/>
        <rFont val="Franklin Gothic Book"/>
        <family val="2"/>
      </rPr>
      <t>No</t>
    </r>
    <r>
      <rPr>
        <i/>
        <sz val="11"/>
        <color theme="1"/>
        <rFont val="Franklin Gothic Book"/>
        <family val="2"/>
      </rPr>
      <t>: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no se abarca ninguna información.</t>
    </r>
  </si>
  <si>
    <r>
      <rPr>
        <i/>
        <u/>
        <sz val="11"/>
        <color theme="1"/>
        <rFont val="Franklin Gothic Book"/>
        <family val="2"/>
      </rPr>
      <t>No se aplica</t>
    </r>
    <r>
      <rPr>
        <i/>
        <sz val="11"/>
        <color theme="1"/>
        <rFont val="Franklin Gothic Book"/>
        <family val="2"/>
      </rPr>
      <t>: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la pregunta no es pertinente al caso. Cuando sea necesario, remítase a los elementos que prueban su no aplicabilidad.</t>
    </r>
  </si>
  <si>
    <r>
      <rPr>
        <b/>
        <sz val="11"/>
        <color rgb="FF000000"/>
        <rFont val="Franklin Gothic Book"/>
        <family val="2"/>
      </rPr>
      <t>¡Comparta sus impresiones con nosotros o infórmenos de cualquier inconveniente con los datos!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 xml:space="preserve">Escríbanos a  </t>
    </r>
    <r>
      <rPr>
        <b/>
        <u/>
        <sz val="11"/>
        <color rgb="FF188FBB"/>
        <rFont val="Franklin Gothic Book"/>
        <family val="2"/>
      </rPr>
      <t>data@eiti.org</t>
    </r>
  </si>
  <si>
    <t>Secretariado Internacional EITI</t>
  </si>
  <si>
    <r>
      <rPr>
        <b/>
        <sz val="11"/>
        <color rgb="FF000000"/>
        <rFont val="Franklin Gothic Book"/>
        <family val="2"/>
      </rPr>
      <t>Teléfono: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165B89"/>
        <rFont val="Franklin Gothic Book"/>
        <family val="2"/>
      </rPr>
      <t>+47 222 00 800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Correo electrónico:</t>
    </r>
    <r>
      <rPr>
        <b/>
        <sz val="11"/>
        <color rgb="FF000000"/>
        <rFont val="Franklin Gothic Book"/>
        <family val="2"/>
      </rPr>
      <t xml:space="preserve"> </t>
    </r>
    <r>
      <rPr>
        <b/>
        <u/>
        <sz val="11"/>
        <color rgb="FF165B89"/>
        <rFont val="Franklin Gothic Book"/>
        <family val="2"/>
      </rPr>
      <t>secretariat@eiti.org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Twitter: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165B89"/>
        <rFont val="Franklin Gothic Book"/>
        <family val="2"/>
      </rPr>
      <t>@EITIorg</t>
    </r>
    <r>
      <rPr>
        <b/>
        <sz val="11"/>
        <color rgb="FF000000"/>
        <rFont val="Franklin Gothic Book"/>
        <family val="2"/>
      </rPr>
      <t xml:space="preserve">  </t>
    </r>
    <r>
      <rPr>
        <b/>
        <sz val="11"/>
        <color rgb="FF000000"/>
        <rFont val="Wingdings"/>
        <charset val="2"/>
      </rPr>
      <t xml:space="preserve">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</t>
    </r>
    <r>
      <rPr>
        <b/>
        <u/>
        <sz val="11"/>
        <color rgb="FF165B89"/>
        <rFont val="Franklin Gothic Book"/>
        <family val="2"/>
      </rPr>
      <t>www.eiti.org</t>
    </r>
  </si>
  <si>
    <r>
      <rPr>
        <b/>
        <sz val="11"/>
        <color rgb="FF000000"/>
        <rFont val="Franklin Gothic Book"/>
        <family val="2"/>
      </rPr>
      <t>Dirección: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165B89"/>
        <rFont val="Franklin Gothic Book"/>
        <family val="2"/>
      </rPr>
      <t>Rådhusgata 26, 0151 Oslo, Noruega</t>
    </r>
    <r>
      <rPr>
        <b/>
        <sz val="11"/>
        <color rgb="FF000000"/>
        <rFont val="Franklin Gothic Book"/>
        <family val="2"/>
      </rPr>
      <t xml:space="preserve">   </t>
    </r>
    <r>
      <rPr>
        <b/>
        <sz val="11"/>
        <color rgb="FF000000"/>
        <rFont val="Wingdings"/>
        <charset val="2"/>
      </rPr>
      <t></t>
    </r>
    <r>
      <rPr>
        <b/>
        <sz val="11"/>
        <color rgb="FF000000"/>
        <rFont val="Franklin Gothic Book"/>
        <family val="2"/>
      </rPr>
      <t xml:space="preserve">   Casilla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000000"/>
        <rFont val="Franklin Gothic Book"/>
        <family val="2"/>
      </rPr>
      <t>Postal:</t>
    </r>
    <r>
      <rPr>
        <b/>
        <sz val="11"/>
        <color rgb="FF000000"/>
        <rFont val="Franklin Gothic Book"/>
        <family val="2"/>
      </rPr>
      <t xml:space="preserve"> </t>
    </r>
    <r>
      <rPr>
        <b/>
        <sz val="11"/>
        <color rgb="FF165B89"/>
        <rFont val="Franklin Gothic Book"/>
        <family val="2"/>
      </rPr>
      <t>Postboks 340 Sentrum, 0101 Oslo, Noruega</t>
    </r>
  </si>
  <si>
    <t>Completado el día:</t>
  </si>
  <si>
    <t>AAAA-MM-DD</t>
  </si>
  <si>
    <r>
      <rPr>
        <sz val="11"/>
        <color rgb="FF000000"/>
        <rFont val="Franklin Gothic Book"/>
        <family val="2"/>
      </rPr>
      <t xml:space="preserve">La </t>
    </r>
    <r>
      <rPr>
        <b/>
        <sz val="11"/>
        <color rgb="FF000000"/>
        <rFont val="Franklin Gothic Book"/>
        <family val="2"/>
      </rPr>
      <t xml:space="preserve">Parte 1 (Datos generales) </t>
    </r>
    <r>
      <rPr>
        <sz val="11"/>
        <color rgb="FF000000"/>
        <rFont val="Franklin Gothic Book"/>
        <family val="2"/>
      </rPr>
      <t>se ocupa de las características del país y de los datos.</t>
    </r>
  </si>
  <si>
    <t>Cómo completar esta hoja:</t>
  </si>
  <si>
    <r>
      <rPr>
        <i/>
        <sz val="11"/>
        <color theme="1"/>
        <rFont val="Franklin Gothic Book"/>
        <family val="2"/>
      </rPr>
      <t xml:space="preserve">1. Empezando desde arriba, </t>
    </r>
    <r>
      <rPr>
        <b/>
        <i/>
        <sz val="11"/>
        <color rgb="FF000000"/>
        <rFont val="Franklin Gothic Book"/>
        <family val="2"/>
      </rPr>
      <t xml:space="preserve">seleccione sus respuestas en la columna gris. </t>
    </r>
    <r>
      <rPr>
        <i/>
        <sz val="11"/>
        <color rgb="FF000000"/>
        <rFont val="Franklin Gothic Book"/>
        <family val="2"/>
      </rPr>
      <t xml:space="preserve">Al seleccionar las celdas aparecen recuadros amarillos con información guía. </t>
    </r>
  </si>
  <si>
    <t xml:space="preserve">2. Una vez que se han respondido ciertas preguntas, es posible que aparezcan preguntas e información guía adicionales. Tenga a bien responder cada una de ellas hasta terminar. </t>
  </si>
  <si>
    <r>
      <rPr>
        <i/>
        <sz val="11"/>
        <color theme="1"/>
        <rFont val="Franklin Gothic Book"/>
        <family val="2"/>
      </rPr>
      <t>3.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 xml:space="preserve">Incluya toda otra información o comentario necesarios en la columna de </t>
    </r>
    <r>
      <rPr>
        <b/>
        <i/>
        <sz val="11"/>
        <color theme="1"/>
        <rFont val="Franklin Gothic Book"/>
        <family val="2"/>
      </rPr>
      <t>Fuente/Comentarios"</t>
    </r>
    <r>
      <rPr>
        <i/>
        <sz val="11"/>
        <color theme="1"/>
        <rFont val="Franklin Gothic Book"/>
        <family val="2"/>
      </rPr>
      <t>.</t>
    </r>
  </si>
  <si>
    <r>
      <rPr>
        <i/>
        <sz val="11"/>
        <color rgb="FF000000"/>
        <rFont val="Franklin Gothic Book"/>
        <family val="2"/>
      </rPr>
      <t>Si tiene alguna pregunta, comuníquese a</t>
    </r>
    <r>
      <rPr>
        <u/>
        <sz val="11"/>
        <color theme="10"/>
        <rFont val="Franklin Gothic Book"/>
        <family val="2"/>
      </rPr>
      <t xml:space="preserve"> </t>
    </r>
    <r>
      <rPr>
        <b/>
        <u/>
        <sz val="11"/>
        <color theme="10"/>
        <rFont val="Franklin Gothic Book"/>
        <family val="2"/>
      </rPr>
      <t>data@eiti.org</t>
    </r>
  </si>
  <si>
    <t>Las celdas en naranja deben completarse</t>
  </si>
  <si>
    <t>Las celdas en celeste son para ingresar contenido voluntario</t>
  </si>
  <si>
    <t xml:space="preserve">Parte 1 - Datos generales </t>
  </si>
  <si>
    <r>
      <rPr>
        <b/>
        <i/>
        <u/>
        <sz val="14"/>
        <color rgb="FF000000"/>
        <rFont val="Franklin Gothic Book"/>
        <family val="2"/>
      </rPr>
      <t>Descripción</t>
    </r>
  </si>
  <si>
    <t>Ingresar datos en esta columna</t>
  </si>
  <si>
    <t>Fuente / Comentarios</t>
  </si>
  <si>
    <t>País o área</t>
  </si>
  <si>
    <t>Nombre del país o área</t>
  </si>
  <si>
    <t>&lt; Elegir opción&gt;</t>
  </si>
  <si>
    <t>Código ISO Alfa-3</t>
  </si>
  <si>
    <t/>
  </si>
  <si>
    <t>Denominación de la moneda nacional</t>
  </si>
  <si>
    <t>Moneda nacional ISO-4217</t>
  </si>
  <si>
    <t>Ejercicio fiscal comprendido en este archivo de datos</t>
  </si>
  <si>
    <t>Fecha de inicio</t>
  </si>
  <si>
    <t>&lt;fecha con el formato AAAA-MM-DD&gt;</t>
  </si>
  <si>
    <t>Fecha de cierre</t>
  </si>
  <si>
    <t>Fuente de los datos</t>
  </si>
  <si>
    <t>¿Hay un Informe EITI elaborado por un Administrador Independiente?</t>
  </si>
  <si>
    <t>&lt; Elegir opción &gt;</t>
  </si>
  <si>
    <t>¿Cómo se llama la empresa?</t>
  </si>
  <si>
    <t>Fecha en la que se hizo público el Informe EITI</t>
  </si>
  <si>
    <t>Dirección web, Informe EITI</t>
  </si>
  <si>
    <t>¿El gobierno divulga sistemáticamente datos concernientes al EITI en un mismo lugar?</t>
  </si>
  <si>
    <t xml:space="preserve">Fecha de publicación de los datos concernientes al EITI </t>
  </si>
  <si>
    <t>Enlace al sitio web (URL) de los datos concernientes al EITI</t>
  </si>
  <si>
    <t>¿Hay otros archivos de importancia?</t>
  </si>
  <si>
    <t>Fecha en la que se hizo público el otro archivo</t>
  </si>
  <si>
    <t>Dirección web</t>
  </si>
  <si>
    <t>¿Tiene el gobierno una política de datos abiertos?</t>
  </si>
  <si>
    <t>&lt; ¿Por el régimen informativo del EITI o en línea? &gt;</t>
  </si>
  <si>
    <t>Portal / archivos de datos abiertos</t>
  </si>
  <si>
    <t>&lt;Dirección web&gt;</t>
  </si>
  <si>
    <t>Extensión / alcance de los datos</t>
  </si>
  <si>
    <t>Sectores comprendidos</t>
  </si>
  <si>
    <t>Petróleo</t>
  </si>
  <si>
    <t>Minería (incluida la explotación de canteras)</t>
  </si>
  <si>
    <t>Otros sectores ajenos a la etapa "upstream"</t>
  </si>
  <si>
    <t>En caso afirmativo, indicar el nombre (agregando nuevas filas en caso de haber más de uno)</t>
  </si>
  <si>
    <t>&lt; Otro sector &gt;</t>
  </si>
  <si>
    <t>Cantidad de entidades gubernamentales informantes (incluidas las empresas de titularidad estatal receptoras)</t>
  </si>
  <si>
    <t xml:space="preserve">&lt; número &gt;	</t>
  </si>
  <si>
    <t>Cantidad de empresas informantes (incluidas las empresas de titularidad estatal pagadoras)</t>
  </si>
  <si>
    <t>&lt; número &gt;</t>
  </si>
  <si>
    <t xml:space="preserve">Tipo de cambio utilizado: 1 USD = </t>
  </si>
  <si>
    <t>Fuente del tipo de cambio (dirección web,…)</t>
  </si>
  <si>
    <t>… por flujo de ingresos</t>
  </si>
  <si>
    <t>… por organismo gubernamental</t>
  </si>
  <si>
    <t>… por empresa</t>
  </si>
  <si>
    <t>… por proyecto</t>
  </si>
  <si>
    <t>Análisis general / requisitos de los datos</t>
  </si>
  <si>
    <t>Divulgados sistemáticamente</t>
  </si>
  <si>
    <t>Calculados utilizando la autoverificación para divulgaciones</t>
  </si>
  <si>
    <t>A través del régimen informativo del EITI</t>
  </si>
  <si>
    <t>No se aplican</t>
  </si>
  <si>
    <t>No disponibles</t>
  </si>
  <si>
    <t>Nombre e información de contacto de la persona que presenta el archivo:</t>
  </si>
  <si>
    <t>Nombre</t>
  </si>
  <si>
    <t>&lt; texto &gt;</t>
  </si>
  <si>
    <t>Organización</t>
  </si>
  <si>
    <t>Dirección de correo electrónico</t>
  </si>
  <si>
    <r>
      <t xml:space="preserve">La </t>
    </r>
    <r>
      <rPr>
        <b/>
        <sz val="11"/>
        <color rgb="FF000000"/>
        <rFont val="Franklin Gothic Book"/>
        <family val="2"/>
      </rPr>
      <t xml:space="preserve">Parte 2 (Lista de divulgaciones) </t>
    </r>
    <r>
      <rPr>
        <sz val="11"/>
        <color rgb="FF000000"/>
        <rFont val="Franklin Gothic Book"/>
        <family val="2"/>
      </rPr>
      <t>se ocupa de los datos financieros contextuales y agregados correspondientes a los Requisitos EITI 2, 3, 4, 5, y 6.</t>
    </r>
  </si>
  <si>
    <t>Por cada fila realice los siguientes pasos</t>
  </si>
  <si>
    <r>
      <t>1.Empezando desde arriba, comience respondiendo las preguntas de la primera columna (</t>
    </r>
    <r>
      <rPr>
        <b/>
        <i/>
        <sz val="11"/>
        <color theme="1"/>
        <rFont val="Franklin Gothic Book"/>
        <family val="2"/>
      </rPr>
      <t>Inclusión</t>
    </r>
    <r>
      <rPr>
        <i/>
        <sz val="11"/>
        <color theme="1"/>
        <rFont val="Franklin Gothic Book"/>
        <family val="2"/>
      </rPr>
      <t>). Al resaltar las celdas aparecerán recuadros amarillos con información guía. Haga clic en las celdas de cada uno de los Requisitos EITI para acceder a la redacción exacta del Estándar EITI.</t>
    </r>
  </si>
  <si>
    <t>2. A medida que complete las celdas aparecerá más información guía. Ingrese la información conforme a lo indicado, llenando en cada fila cada una de las columnas antes de pasar a la siguiente.</t>
  </si>
  <si>
    <r>
      <t xml:space="preserve">Por ejemplo, al elegir "Sí, en el Informe EITI", en el recuadro </t>
    </r>
    <r>
      <rPr>
        <b/>
        <i/>
        <sz val="11"/>
        <color theme="1"/>
        <rFont val="Franklin Gothic Book"/>
        <family val="2"/>
      </rPr>
      <t>Fuente / unidades</t>
    </r>
    <r>
      <rPr>
        <i/>
        <sz val="11"/>
        <color theme="1"/>
        <rFont val="Franklin Gothic Book"/>
        <family val="2"/>
      </rPr>
      <t xml:space="preserve"> aparece la frase "tenga a bien incluir la sección del Informe EITI"</t>
    </r>
  </si>
  <si>
    <r>
      <rPr>
        <i/>
        <sz val="11"/>
        <color theme="1"/>
        <rFont val="Franklin Gothic Book"/>
        <family val="2"/>
      </rPr>
      <t>3.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 xml:space="preserve">Incluya toda otra información o comentario que necesite en la columna de </t>
    </r>
    <r>
      <rPr>
        <b/>
        <i/>
        <sz val="11"/>
        <color theme="1"/>
        <rFont val="Franklin Gothic Book"/>
        <family val="2"/>
      </rPr>
      <t>Comentarios / Notas"</t>
    </r>
    <r>
      <rPr>
        <i/>
        <sz val="11"/>
        <color theme="1"/>
        <rFont val="Franklin Gothic Book"/>
        <family val="2"/>
      </rPr>
      <t>.</t>
    </r>
  </si>
  <si>
    <r>
      <rPr>
        <i/>
        <sz val="11"/>
        <color rgb="FF000000"/>
        <rFont val="Franklin Gothic Book"/>
        <family val="2"/>
      </rPr>
      <t>Si tiene alguna pregunta, comuníquese a</t>
    </r>
    <r>
      <rPr>
        <i/>
        <u/>
        <sz val="11"/>
        <color theme="10"/>
        <rFont val="Franklin Gothic Book"/>
        <family val="2"/>
      </rPr>
      <t xml:space="preserve"> </t>
    </r>
    <r>
      <rPr>
        <b/>
        <u/>
        <sz val="11"/>
        <color theme="10"/>
        <rFont val="Franklin Gothic Book"/>
        <family val="2"/>
      </rPr>
      <t>data@eiti.org</t>
    </r>
  </si>
  <si>
    <t>Parte 2 - Autoverificación para divulgaciones</t>
  </si>
  <si>
    <t xml:space="preserve">Tenga a bien responder todas las preguntas formuladas a continuación. </t>
  </si>
  <si>
    <t>Requisito</t>
  </si>
  <si>
    <t>¿El gobierno publica información relativa a</t>
  </si>
  <si>
    <t>las leyes y regulaciones?</t>
  </si>
  <si>
    <t>una exposición general de los roles de los organismos gubernamentales?</t>
  </si>
  <si>
    <t>el régimen de derechos sobre minerales y petróleo?</t>
  </si>
  <si>
    <t>el régimen fiscal?</t>
  </si>
  <si>
    <t>el/los proceso(s) de adjudicación?</t>
  </si>
  <si>
    <t>y los criterios técnicos y financieros empleados?</t>
  </si>
  <si>
    <t xml:space="preserve">el/los proceso(s) de transferencia? </t>
  </si>
  <si>
    <t>el/los proceso(s)/las rondas de licitación?</t>
  </si>
  <si>
    <t>Cantidad de adjudicaciones y transferencias de licencias durante el año comprendido</t>
  </si>
  <si>
    <t>Registro de licencias para el sector minero</t>
  </si>
  <si>
    <t>Registro de licencias para el sector petrolero</t>
  </si>
  <si>
    <t>Registro de licencias para otro(s) sector(es) - agregar filas en caso de haber varios</t>
  </si>
  <si>
    <t>Política del gobierno en materia de divulgación de contratos</t>
  </si>
  <si>
    <t>¿Se divulgan los contratos o el texto integral de las licencias?</t>
  </si>
  <si>
    <t>Registro de contratos para el sector minero</t>
  </si>
  <si>
    <t>Registro de contratos para el sector petrolero</t>
  </si>
  <si>
    <t>Registro de contratos para otro(s) sector(es) - agregar filas en caso de haber varios</t>
  </si>
  <si>
    <t>Política del gobierno en materia de beneficiarios reales</t>
  </si>
  <si>
    <t>¿Se divulgan datos sobre los beneficiarios reales?</t>
  </si>
  <si>
    <t>Registro de beneficiarios reales</t>
  </si>
  <si>
    <t>¿El gobierno informa de qué modo participa en el sector extractivo?</t>
  </si>
  <si>
    <t>Referencias a portales de empresas de titularidad estatal o sitio(s) web de empresa(s) privada(s), por ejemplo, conforme a lo expuesto en el Informe (agregar filas en caso de haber varias empresas de titularidad estatal)</t>
  </si>
  <si>
    <t>Referencias a Estado Financiero Auditado de empresa de titularidad estatal o privada (agregar filas en caso de haber varias empresas de titularidad estatal)</t>
  </si>
  <si>
    <t>Exposición general de las industrias extractivas, incluida toda actividad de exploración significativa</t>
  </si>
  <si>
    <t>(Códigos del Sistema Armonizado)</t>
  </si>
  <si>
    <t>Divulgación de volúmenes de producción</t>
  </si>
  <si>
    <t>Divulgación de valores de producción</t>
  </si>
  <si>
    <t>Petróleo crudo (2709), volumen</t>
  </si>
  <si>
    <t>Gas natural (2711), volumen</t>
  </si>
  <si>
    <t>Oro (7108), volumen</t>
  </si>
  <si>
    <t>Plata (7106), volumen</t>
  </si>
  <si>
    <t>Carbón (2701), volumen</t>
  </si>
  <si>
    <t>Cobre (2603), volumen</t>
  </si>
  <si>
    <t>Agregar productos básicos aquí, volumen</t>
  </si>
  <si>
    <t>Divulgación de volúmenes de exportación</t>
  </si>
  <si>
    <t>Divulgación de valores de exportación</t>
  </si>
  <si>
    <t>¿El gobierno divulga integralmente los ingresos del sector extractivo por flujo de ingresos?</t>
  </si>
  <si>
    <t>¿Se encuentran disponibles al público las decisiones del grupo multipartícipe referentes a los umbrales de importancia relativa?</t>
  </si>
  <si>
    <t>Cuánto abarca la conciliación</t>
  </si>
  <si>
    <t>¿El gobierno divulga datos sobre los ingresos en especie y las ventas de la porción de la producción que corresponde al Estado?</t>
  </si>
  <si>
    <t>En caso afirmativo, ¿cuál fue el volumen recibido?</t>
  </si>
  <si>
    <t>En caso afirmativo, ¿qué se vendió?</t>
  </si>
  <si>
    <t>En caso afirmativo, ¿cuál fue el total de ingresos transferidos al estado procedentes de la venta de petróleo, gas y minerales?</t>
  </si>
  <si>
    <t>¿El gobierno divulga información sobre los acuerdos de infraestructura y permuta?</t>
  </si>
  <si>
    <t>En caso afirmativo, ¿cuál fue el total de ingresos recibidos por acuerdos de infraestructura y permuta?</t>
  </si>
  <si>
    <t>¿El gobierno divulga información sobre los ingresos por transporte?</t>
  </si>
  <si>
    <t>En caso afirmativo, ¿cuál fue el total de ingresos recibidos por el transporte de productos básicos?</t>
  </si>
  <si>
    <t>¿El gobierno divulga información sobre las transacciones de empresas de titularidad estatal?</t>
  </si>
  <si>
    <t>En caso afirmativo, ¿cuál fue el total de ingresos recibidos por las empresas de titularidad estatal?</t>
  </si>
  <si>
    <t>En caso afirmativo, ¿cuál fue el total de ingresos subnacionales recibidos?</t>
  </si>
  <si>
    <t>Puntualidad de los datos (cantidad de años desde el cierre del ejercicio fiscal hasta la publicación)</t>
  </si>
  <si>
    <t>¿El gobierno divulga periódicamente los datos financieros del requisito 4.1 (divulgación integral de los flujos de ingresos tanto para el gobierno como para las empresas) del Estándar EITI?</t>
  </si>
  <si>
    <t>¿Los datos están sujetos a auditorías independientes y creíbles en las que se aplican estándares internacionales?</t>
  </si>
  <si>
    <t>¿Los organismos gubernamentales están sujetos a auditorías independientes y creíbles?</t>
  </si>
  <si>
    <t>Base de datos de auditorías del gobierno</t>
  </si>
  <si>
    <t>¿Las empresas están sujetas a auditorías independientes y creíbles?</t>
  </si>
  <si>
    <t>Base de datos de auditorías de las empresas</t>
  </si>
  <si>
    <t>¿El gobierno aclara si todos los ingresos del sector extractivo se registran en el presupuesto nacional (es decir, si se incluyen en la cuenta única del tesoro / cuenta consolidada del gobierno?</t>
  </si>
  <si>
    <t>¿El gobierno divulga el valor de los ingresos no registrados en el presupuesto?</t>
  </si>
  <si>
    <t>¿El gobierno divulga información sobre las transferencias subnacionales?</t>
  </si>
  <si>
    <t>En caso afirmativo, ¿cuánto debería haber transferido el gobierno según la fórmula de reparto de ingresos?</t>
  </si>
  <si>
    <t>En caso afirmativo, ¿qué monto de transferencias podría justificar el gobierno?</t>
  </si>
  <si>
    <t>¿El gobierno divulga si hay ingresos del sector extractivo que estén reservados (es decir, asignados a usos, programas o zonas geográficas específicos)?</t>
  </si>
  <si>
    <t>¿El gobierno divulga una descripción del presupuesto y los procesos de auditoría del país?</t>
  </si>
  <si>
    <t>¿El gobierno divulga información disponible al público referente a presupuestos y gastos? - agregar filas en caso de haber varias</t>
  </si>
  <si>
    <t>¿El gobierno divulga información sobre gastos sociales?</t>
  </si>
  <si>
    <t>En caso afirmativo, ¿cuál fue el total de gastos sociales obligatorios recibidos?</t>
  </si>
  <si>
    <t>En caso afirmativo, ¿cuál fue el total de gastos sociales voluntarios recibidos?</t>
  </si>
  <si>
    <t>¿Las empresas divulgan información sobre gastos sociales?</t>
  </si>
  <si>
    <t>En caso afirmativo, ¿cuál fue el total de gastos sociales obligatorios pagados?</t>
  </si>
  <si>
    <t>En caso afirmativo, ¿cuál fue el total de gastos sociales voluntarios pagados?</t>
  </si>
  <si>
    <t>¿El gobierno divulga información sobre pagos ambientales?</t>
  </si>
  <si>
    <t>En caso afirmativo, ¿cuál fue el total de pagos ambientales obligatorios?</t>
  </si>
  <si>
    <t>En caso afirmativo, ¿cuál fue el total de pagos ambientales voluntarios?</t>
  </si>
  <si>
    <t>¿El gobierno o las empresas de titularidad estatal divulgan información sobre gastos cuasifiscales?</t>
  </si>
  <si>
    <t>En caso afirmativo, ¿cuál fue el total de gastos cuasifiscales desembolsados por las empresas de titularidad estatal?</t>
  </si>
  <si>
    <t>¿El gobierno divulga información sobre la contribución económica?</t>
  </si>
  <si>
    <t>Producto Interno Bruto Minería Artesanal y el sector informal</t>
  </si>
  <si>
    <t>Producto Interno Bruto - todos los sectores</t>
  </si>
  <si>
    <t>Ingresos del gobierno - industrias extractivas</t>
  </si>
  <si>
    <t>Ingresos del gobierno - todos los sectores</t>
  </si>
  <si>
    <t>Exportaciones - industrias extractivas</t>
  </si>
  <si>
    <t>Exportaciones - todos los sectores</t>
  </si>
  <si>
    <t>Nivel de empleo - sector extractivo - hombres</t>
  </si>
  <si>
    <t>Nivel de empleo - sector extractivo - mujeres</t>
  </si>
  <si>
    <t>Nivel de empleo - sector extractivo</t>
  </si>
  <si>
    <t>Nivel de empleo - todos los sectores</t>
  </si>
  <si>
    <t>Inversiones - sector extractivo</t>
  </si>
  <si>
    <t>Inversiones - todos los sectores</t>
  </si>
  <si>
    <t>las normas legales y administrativas pertinentes en materia de gestión ambiental?</t>
  </si>
  <si>
    <t>las bases de datos con evaluaciones de impacto ambiental, esquemas de certificación o documentación similar de la gestión ambiental?</t>
  </si>
  <si>
    <t>otra información pertinente en materia de administración y procedimientos de seguimiento ambiental?</t>
  </si>
  <si>
    <r>
      <rPr>
        <i/>
        <sz val="11"/>
        <color theme="1"/>
        <rFont val="Franklin Gothic Book"/>
        <family val="2"/>
      </rPr>
      <t>Producto Interno Bruto -</t>
    </r>
    <r>
      <rPr>
        <i/>
        <u/>
        <sz val="11"/>
        <color rgb="FF00B0F0"/>
        <rFont val="Franklin Gothic Book"/>
        <family val="2"/>
      </rPr>
      <t xml:space="preserve"> </t>
    </r>
    <r>
      <rPr>
        <i/>
        <u/>
        <sz val="11"/>
        <color rgb="FF0070C0"/>
        <rFont val="Franklin Gothic Book"/>
        <family val="2"/>
      </rPr>
      <t>SCN 2008</t>
    </r>
    <r>
      <rPr>
        <i/>
        <sz val="11"/>
        <color rgb="FF0070C0"/>
        <rFont val="Franklin Gothic Book"/>
        <family val="2"/>
      </rPr>
      <t xml:space="preserve"> C</t>
    </r>
    <r>
      <rPr>
        <i/>
        <sz val="11"/>
        <color rgb="FF000000"/>
        <rFont val="Franklin Gothic Book"/>
        <family val="2"/>
      </rPr>
      <t>. Minería y explotación de canteras, incluidos el gas y el petróleo</t>
    </r>
  </si>
  <si>
    <t>Inclusión</t>
  </si>
  <si>
    <t>Fuente / unidades</t>
  </si>
  <si>
    <t>Sm3 (metros cúbicos estándar)</t>
  </si>
  <si>
    <t>Sm3 e.p.</t>
  </si>
  <si>
    <t>Toneladas métricas</t>
  </si>
  <si>
    <t>&lt;Seleccionar unidad&gt;</t>
  </si>
  <si>
    <t>Calculado utilizando los datos referentes al total de ingresos del gobierno (parte 4) y al total por empresa (parte 5)</t>
  </si>
  <si>
    <t>personas</t>
  </si>
  <si>
    <t>Comentarios / Notas</t>
  </si>
  <si>
    <t>&lt;método de cálculo del valor, si se dispone de él&gt;</t>
  </si>
  <si>
    <r>
      <rPr>
        <sz val="11"/>
        <color rgb="FF000000"/>
        <rFont val="Franklin Gothic Book"/>
        <family val="2"/>
      </rPr>
      <t>La</t>
    </r>
    <r>
      <rPr>
        <b/>
        <sz val="11"/>
        <color rgb="FF000000"/>
        <rFont val="Franklin Gothic Book"/>
        <family val="2"/>
      </rPr>
      <t xml:space="preserve"> Parte 3 (Entidades informantes) </t>
    </r>
    <r>
      <rPr>
        <sz val="11"/>
        <color rgb="FF000000"/>
        <rFont val="Franklin Gothic Book"/>
        <family val="2"/>
      </rPr>
      <t>se ocupa de las listas de entidades informantes (organismos gubernamentales, empresas y proyectos) e información relacionada.</t>
    </r>
    <r>
      <rPr>
        <sz val="11"/>
        <color rgb="FF000000"/>
        <rFont val="Franklin Gothic Book"/>
        <family val="2"/>
      </rPr>
      <t xml:space="preserve"> </t>
    </r>
  </si>
  <si>
    <r>
      <t>1.Comience por el primer recuadro (</t>
    </r>
    <r>
      <rPr>
        <b/>
        <i/>
        <sz val="11"/>
        <color theme="1"/>
        <rFont val="Franklin Gothic Book"/>
        <family val="2"/>
      </rPr>
      <t>Lista de entidades gubernamentales informantes</t>
    </r>
    <r>
      <rPr>
        <i/>
        <sz val="11"/>
        <color theme="1"/>
        <rFont val="Franklin Gothic Book"/>
        <family val="2"/>
      </rPr>
      <t>), con el nombre de cada organismo gubernamental informante</t>
    </r>
  </si>
  <si>
    <r>
      <t xml:space="preserve">2.Complete la fila correspondiente a la </t>
    </r>
    <r>
      <rPr>
        <b/>
        <i/>
        <sz val="11"/>
        <color theme="1"/>
        <rFont val="Franklin Gothic Book"/>
        <family val="2"/>
      </rPr>
      <t>Identificación de la empresa</t>
    </r>
    <r>
      <rPr>
        <i/>
        <sz val="11"/>
        <color theme="1"/>
        <rFont val="Franklin Gothic Book"/>
        <family val="2"/>
      </rPr>
      <t>. Al resaltar las celdas aparecerán recuadros amarillos con información guía.</t>
    </r>
  </si>
  <si>
    <r>
      <t xml:space="preserve">3.Complete la </t>
    </r>
    <r>
      <rPr>
        <b/>
        <i/>
        <sz val="11"/>
        <color theme="1"/>
        <rFont val="Franklin Gothic Book"/>
        <family val="2"/>
      </rPr>
      <t xml:space="preserve">Lista de empresas informantes, </t>
    </r>
    <r>
      <rPr>
        <i/>
        <sz val="11"/>
        <color theme="1"/>
        <rFont val="Franklin Gothic Book"/>
        <family val="2"/>
      </rPr>
      <t>comenzando por la primera columna "Nombre completo de la empresa".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Ingrese la información conforme a lo indicado, llenando en cada fila cada una de las columnas antes de pasar a la siguiente.</t>
    </r>
  </si>
  <si>
    <r>
      <t xml:space="preserve">4. Complete la </t>
    </r>
    <r>
      <rPr>
        <b/>
        <i/>
        <sz val="11"/>
        <color theme="1"/>
        <rFont val="Franklin Gothic Book"/>
        <family val="2"/>
      </rPr>
      <t xml:space="preserve">Lista de proyectos informantes, </t>
    </r>
    <r>
      <rPr>
        <i/>
        <sz val="11"/>
        <color theme="1"/>
        <rFont val="Franklin Gothic Book"/>
        <family val="2"/>
      </rPr>
      <t>comenzando por la primera columna "Nombre completo del proyecto"</t>
    </r>
  </si>
  <si>
    <r>
      <rPr>
        <i/>
        <sz val="11"/>
        <color rgb="FF000000"/>
        <rFont val="Franklin Gothic Book"/>
        <family val="2"/>
      </rPr>
      <t xml:space="preserve">Si tiene alguna pregunta, comuníquese a </t>
    </r>
    <r>
      <rPr>
        <b/>
        <u/>
        <sz val="11"/>
        <color theme="10"/>
        <rFont val="Franklin Gothic Book"/>
        <family val="2"/>
      </rPr>
      <t>data@eiti.org</t>
    </r>
  </si>
  <si>
    <t>Parte 3 - Entidades informantes</t>
  </si>
  <si>
    <t>Proporcione una lista de todas las entidades informantes, junto con otra información pertinente</t>
  </si>
  <si>
    <t>Lista de entidades gubernamentales informantes</t>
  </si>
  <si>
    <t>Nombre completo del organismo</t>
  </si>
  <si>
    <t>Tipo de organismo</t>
  </si>
  <si>
    <t>Número identificatorio (si corresponde)</t>
  </si>
  <si>
    <t>Total informado</t>
  </si>
  <si>
    <t>LA ASOCIACIÓN DE LA INICIATIVA PARA LA TRANSPARENCIA DE LAS INDUSTRIAS EXTRACTIVAS (EITI)</t>
  </si>
  <si>
    <t>Otro</t>
  </si>
  <si>
    <t>Autoridad de Administración Tributaria</t>
  </si>
  <si>
    <t>Gobierno central</t>
  </si>
  <si>
    <t>&lt;Usar Identificador de Persona Jurídica si se dispone de él&gt;</t>
  </si>
  <si>
    <t>Ministerio de Minas</t>
  </si>
  <si>
    <t>Empresa de titularidad estatal</t>
  </si>
  <si>
    <t>&lt; Tipo de organismo &gt;</t>
  </si>
  <si>
    <t>Agregar nuevas filas cuando sea necesario, haciendo clic con el botón derecho en el número de fila a la izquierda y seleccionando "Insertar"</t>
  </si>
  <si>
    <t>Lista de empresas informantes</t>
  </si>
  <si>
    <t>Referencias identificatorias de la empresa</t>
  </si>
  <si>
    <t>Ejemplo: Número de identificación tributaria</t>
  </si>
  <si>
    <t>Colocar enlace al registro u organismo, si se dispone de él</t>
  </si>
  <si>
    <t>Nombre completo de la empresa</t>
  </si>
  <si>
    <t>Número identificatorio de la empresa</t>
  </si>
  <si>
    <t>Productos básicos (separados por comas)</t>
  </si>
  <si>
    <t xml:space="preserve">Listado bursátil o sitio web de la empresa </t>
  </si>
  <si>
    <t>Estado financiero auditado (o balance general, flujo de efectivo, estado de resultados, si no se dispone de aquél)</t>
  </si>
  <si>
    <t>Informe de pagos a gobiernos</t>
  </si>
  <si>
    <t>Petróleo y gas</t>
  </si>
  <si>
    <t>Minería</t>
  </si>
  <si>
    <t>&lt;Elegir sector&gt;</t>
  </si>
  <si>
    <t>Petróleo, gas, condensados</t>
  </si>
  <si>
    <t>quilates</t>
  </si>
  <si>
    <t>Nombre completo del proyecto</t>
  </si>
  <si>
    <t>Número(s) de referencia del acuerdo legal: contrato, licencia, arrendamiento, concesión, ...</t>
  </si>
  <si>
    <t>Empresas afiliadas, comenzando por la Administradora</t>
  </si>
  <si>
    <t>Productos básicos (un producto/fila)</t>
  </si>
  <si>
    <t>Estado</t>
  </si>
  <si>
    <t>Producción (volumen)</t>
  </si>
  <si>
    <t>Unidad</t>
  </si>
  <si>
    <t>Producción (valor)</t>
  </si>
  <si>
    <t>Moneda</t>
  </si>
  <si>
    <t>No se aplica</t>
  </si>
  <si>
    <r>
      <rPr>
        <sz val="11"/>
        <color rgb="FF000000"/>
        <rFont val="Franklin Gothic Book"/>
        <family val="2"/>
      </rPr>
      <t xml:space="preserve">La </t>
    </r>
    <r>
      <rPr>
        <b/>
        <sz val="11"/>
        <color rgb="FF000000"/>
        <rFont val="Franklin Gothic Book"/>
        <family val="2"/>
      </rPr>
      <t xml:space="preserve">Parte 4 (Ingresos del gobierno) </t>
    </r>
    <r>
      <rPr>
        <sz val="11"/>
        <color rgb="FF000000"/>
        <rFont val="Franklin Gothic Book"/>
        <family val="2"/>
      </rPr>
      <t>contiene datos exhaustivos sobre los ingresos del gobierno por flujo de ingreso, conforme a la clasificación del MEFP.</t>
    </r>
  </si>
  <si>
    <r>
      <t>1.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 xml:space="preserve">Ingrese la denominación de todos los </t>
    </r>
    <r>
      <rPr>
        <b/>
        <i/>
        <sz val="11"/>
        <color theme="1"/>
        <rFont val="Franklin Gothic Book"/>
        <family val="2"/>
      </rPr>
      <t>flujos de ingresos</t>
    </r>
    <r>
      <rPr>
        <i/>
        <sz val="11"/>
        <color theme="1"/>
        <rFont val="Franklin Gothic Book"/>
        <family val="2"/>
      </rPr>
      <t xml:space="preserve"> correspondientes a los sectores extractivos, incluidos aquellos ingresos ubicados por debajo de los umbrales de importancia relativa (se debería utilizar una fila por cada flujo de ingresos y entidad gubernamental individuales)</t>
    </r>
  </si>
  <si>
    <r>
      <rPr>
        <i/>
        <sz val="11"/>
        <color theme="1"/>
        <rFont val="Franklin Gothic Book"/>
        <family val="2"/>
      </rPr>
      <t xml:space="preserve">2. Ingrese el nombre de la </t>
    </r>
    <r>
      <rPr>
        <b/>
        <i/>
        <sz val="11"/>
        <color rgb="FF000000"/>
        <rFont val="Franklin Gothic Book"/>
        <family val="2"/>
      </rPr>
      <t>entidad gubernamental receptora</t>
    </r>
    <r>
      <rPr>
        <i/>
        <sz val="11"/>
        <color rgb="FF000000"/>
        <rFont val="Franklin Gothic Book"/>
        <family val="2"/>
      </rPr>
      <t xml:space="preserve"> (elíjala utilizando la lista desplegable. Aparecerá allí dado que ya ha ingresado la entidad gubernamental en la Parte 3).</t>
    </r>
  </si>
  <si>
    <r>
      <rPr>
        <i/>
        <sz val="11"/>
        <color theme="1"/>
        <rFont val="Franklin Gothic Book"/>
        <family val="2"/>
      </rPr>
      <t xml:space="preserve">3.Elija el </t>
    </r>
    <r>
      <rPr>
        <b/>
        <i/>
        <sz val="11"/>
        <color rgb="FF000000"/>
        <rFont val="Franklin Gothic Book"/>
        <family val="2"/>
      </rPr>
      <t>Sector</t>
    </r>
    <r>
      <rPr>
        <i/>
        <sz val="11"/>
        <color rgb="FF000000"/>
        <rFont val="Franklin Gothic Book"/>
        <family val="2"/>
      </rPr>
      <t xml:space="preserve"> y la </t>
    </r>
    <r>
      <rPr>
        <b/>
        <i/>
        <sz val="11"/>
        <color rgb="FF000000"/>
        <rFont val="Franklin Gothic Book"/>
        <family val="2"/>
      </rPr>
      <t>Clasificación de las EFP</t>
    </r>
    <r>
      <rPr>
        <i/>
        <sz val="11"/>
        <color rgb="FF000000"/>
        <rFont val="Franklin Gothic Book"/>
        <family val="2"/>
      </rPr>
      <t xml:space="preserve"> a los que se aplican estos ingresos.</t>
    </r>
    <r>
      <rPr>
        <i/>
        <sz val="11"/>
        <color rgb="FF000000"/>
        <rFont val="Franklin Gothic Book"/>
        <family val="2"/>
      </rPr>
      <t xml:space="preserve"> </t>
    </r>
    <r>
      <rPr>
        <i/>
        <sz val="11"/>
        <color rgb="FF000000"/>
        <rFont val="Franklin Gothic Book"/>
        <family val="2"/>
      </rPr>
      <t xml:space="preserve">Utilice la información orientativa brindada en el </t>
    </r>
    <r>
      <rPr>
        <i/>
        <u/>
        <sz val="11"/>
        <color rgb="FF000000"/>
        <rFont val="Franklin Gothic Book"/>
        <family val="2"/>
      </rPr>
      <t>Marco de las EFP para el régimen informativo del EITI.</t>
    </r>
    <r>
      <rPr>
        <i/>
        <u/>
        <sz val="11"/>
        <color rgb="FF000000"/>
        <rFont val="Franklin Gothic Book"/>
        <family val="2"/>
      </rPr>
      <t xml:space="preserve"> </t>
    </r>
    <r>
      <rPr>
        <sz val="11"/>
        <color rgb="FF000000"/>
        <rFont val="Franklin Gothic Book"/>
        <family val="2"/>
      </rPr>
      <t>En caso de que no sea posible desglosar por sector un determinado flujo de ingresos, elija "Otro".</t>
    </r>
  </si>
  <si>
    <r>
      <rPr>
        <i/>
        <sz val="11"/>
        <color theme="1"/>
        <rFont val="Franklin Gothic Book"/>
        <family val="2"/>
      </rPr>
      <t xml:space="preserve">4. En la columna </t>
    </r>
    <r>
      <rPr>
        <b/>
        <i/>
        <sz val="11"/>
        <color rgb="FF000000"/>
        <rFont val="Franklin Gothic Book"/>
        <family val="2"/>
      </rPr>
      <t>Valor de ingresos</t>
    </r>
    <r>
      <rPr>
        <i/>
        <sz val="11"/>
        <color rgb="FF000000"/>
        <rFont val="Franklin Gothic Book"/>
        <family val="2"/>
      </rPr>
      <t>, ingrese la cifra total de cada flujo de ingresos declarada por el gobierno, incluidos los ingresos no conciliados.</t>
    </r>
  </si>
  <si>
    <t xml:space="preserve"> Recuerde: los montos que las empresas pagan al gobierno por cuenta de sus empleados deberían excluirse (p. ej. los impuestos a las ganancias deducidos directamente del salario, las contribuciones de los empleados a la seguridad social, las retenciones tributarias), ya que no se consideran pagos de las empresas al gobierno.</t>
  </si>
  <si>
    <t>5. En caso de haber pagos en el Informe EITI que no coincidan con las categorías de las EFP, enumérelos en el recuadro titulado "Información adicional".</t>
  </si>
  <si>
    <t>Ingresos gubernamentales totales procedentes del sector extractivo (utilizando las EFP)</t>
  </si>
  <si>
    <r>
      <t>Requisito EITI 4.1.d</t>
    </r>
    <r>
      <rPr>
        <b/>
        <i/>
        <u/>
        <sz val="11"/>
        <rFont val="Franklin Gothic Book"/>
        <family val="2"/>
      </rPr>
      <t>: Divulgación completa del gobierno</t>
    </r>
  </si>
  <si>
    <t>Clasificación según EFP</t>
  </si>
  <si>
    <t>Denominación del flujo de ingresos</t>
  </si>
  <si>
    <t>Entidad gubernamental</t>
  </si>
  <si>
    <t>Valor de ingresos</t>
  </si>
  <si>
    <t>Información adicional</t>
  </si>
  <si>
    <t>Toda información adicional que no reúna las condiciones para ser incluida en la tabla precedente, se ruega incluirla a continuación como comentarios.</t>
  </si>
  <si>
    <t>Comentario 1</t>
  </si>
  <si>
    <t>Incluir comentarios aquí. Las retenciones tributarias y los impuestos deducidos directamente del salario no se pagan por cuenta de las empresas, por lo cual deberían excluirse</t>
  </si>
  <si>
    <t>Comentario 2</t>
  </si>
  <si>
    <t>Inserte filas adicionales según sea necesario P. ej., la siguiente tabla comprende los ingresos excluidos</t>
  </si>
  <si>
    <t>Montos deducidos directamente del salario</t>
  </si>
  <si>
    <t>Autoridad tributaria</t>
  </si>
  <si>
    <t>Retención tributaria</t>
  </si>
  <si>
    <t>Comentario 3</t>
  </si>
  <si>
    <t>Incluir comentarios aquí.</t>
  </si>
  <si>
    <t>Comentario 4</t>
  </si>
  <si>
    <t>Comentario 5</t>
  </si>
  <si>
    <t>Marco de las EFP para el régimen informativo del EITI</t>
  </si>
  <si>
    <r>
      <t>Requisito EITI 5.1.b</t>
    </r>
    <r>
      <rPr>
        <i/>
        <u/>
        <sz val="11"/>
        <rFont val="Franklin Gothic Book"/>
        <family val="2"/>
      </rPr>
      <t>: Clasificación de los ingresos</t>
    </r>
  </si>
  <si>
    <t>¿Qué son las EFP?</t>
  </si>
  <si>
    <t>Las EFP, o Estadísticas de Finanzas Públicas, constituyen un marco internacional para clasificar los flujos de ingresos de modo tal que resulten comparables entre países y períodos. Véase el ejemplo completo del marco incluido a continuación. El marco que se utiliza aquí abajo ha sido desarrollado por el FMI y el Secretariado Internacional EITI.
La letra E en los códigos de las EFP indica que estos códigos se utilizan únicamente para los ingresos procedentes de empresas extractivas. Los dígitos a la derecha fueron concebidos específicamente para las empresas del sector extractivo.</t>
  </si>
  <si>
    <r>
      <rPr>
        <i/>
        <u/>
        <sz val="11"/>
        <color rgb="FF000000"/>
        <rFont val="Franklin Gothic Book"/>
        <family val="2"/>
      </rPr>
      <t xml:space="preserve">o, </t>
    </r>
    <r>
      <rPr>
        <b/>
        <u/>
        <sz val="11"/>
        <color theme="10"/>
        <rFont val="Franklin Gothic Book"/>
        <family val="2"/>
      </rPr>
      <t>https://www.imf.org/external/np/sta/gfsm/</t>
    </r>
  </si>
  <si>
    <t>Otros</t>
  </si>
  <si>
    <t>&lt;Elegir del menú&gt;</t>
  </si>
  <si>
    <t>Impuestos a las utilidades de actividades extractivas</t>
  </si>
  <si>
    <t>IVA</t>
  </si>
  <si>
    <t>Regalías mineras</t>
  </si>
  <si>
    <t>Aranceles por concesiones</t>
  </si>
  <si>
    <t>Regalías por petróleo/gas</t>
  </si>
  <si>
    <t>Aranceles por quema de gas</t>
  </si>
  <si>
    <t>Aranceles por licencias</t>
  </si>
  <si>
    <t>Tipo de pago B</t>
  </si>
  <si>
    <t>&lt; Denominación del flujo de ingresos &gt;</t>
  </si>
  <si>
    <t>Otro organismo gubernamental</t>
  </si>
  <si>
    <t>&lt; Elegir organismo &gt;</t>
  </si>
  <si>
    <r>
      <rPr>
        <sz val="11"/>
        <color rgb="FF000000"/>
        <rFont val="Franklin Gothic Book"/>
        <family val="2"/>
      </rPr>
      <t xml:space="preserve">La </t>
    </r>
    <r>
      <rPr>
        <b/>
        <sz val="11"/>
        <color rgb="FF000000"/>
        <rFont val="Franklin Gothic Book"/>
        <family val="2"/>
      </rPr>
      <t xml:space="preserve">Parte 5 (Datos de las empresas) </t>
    </r>
    <r>
      <rPr>
        <sz val="11"/>
        <color rgb="FF000000"/>
        <rFont val="Franklin Gothic Book"/>
        <family val="2"/>
      </rPr>
      <t>contiene datos a nivel de empresa y de proyecto por flujo de ingresos.</t>
    </r>
    <r>
      <rPr>
        <sz val="11"/>
        <color rgb="FF000000"/>
        <rFont val="Franklin Gothic Book"/>
        <family val="2"/>
      </rPr>
      <t xml:space="preserve"> </t>
    </r>
    <r>
      <rPr>
        <sz val="11"/>
        <color rgb="FF000000"/>
        <rFont val="Franklin Gothic Book"/>
        <family val="2"/>
      </rPr>
      <t>Las empresas y los proyectos se encuentran disponibles en el menú desplegable dado que los datos se ingresaron en la hoja 3.</t>
    </r>
    <r>
      <rPr>
        <sz val="11"/>
        <color rgb="FF000000"/>
        <rFont val="Franklin Gothic Book"/>
        <family val="2"/>
      </rPr>
      <t xml:space="preserve"> </t>
    </r>
  </si>
  <si>
    <r>
      <t>1. Seleccione del menú desplegable el nombre de la</t>
    </r>
    <r>
      <rPr>
        <b/>
        <i/>
        <sz val="11"/>
        <color theme="1"/>
        <rFont val="Franklin Gothic Book"/>
        <family val="2"/>
      </rPr>
      <t xml:space="preserve"> empresa</t>
    </r>
  </si>
  <si>
    <r>
      <rPr>
        <i/>
        <sz val="11"/>
        <color theme="1"/>
        <rFont val="Franklin Gothic Book"/>
        <family val="2"/>
      </rPr>
      <t>2.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 xml:space="preserve">Seleccione del menú desplegable la </t>
    </r>
    <r>
      <rPr>
        <b/>
        <i/>
        <sz val="11"/>
        <color theme="1"/>
        <rFont val="Franklin Gothic Book"/>
        <family val="2"/>
      </rPr>
      <t>entidad gubernamental recaudadora</t>
    </r>
    <r>
      <rPr>
        <i/>
        <sz val="11"/>
        <color theme="1"/>
        <rFont val="Franklin Gothic Book"/>
        <family val="2"/>
      </rPr>
      <t xml:space="preserve"> y </t>
    </r>
    <r>
      <rPr>
        <b/>
        <i/>
        <sz val="11"/>
        <color theme="1"/>
        <rFont val="Franklin Gothic Book"/>
        <family val="2"/>
      </rPr>
      <t>la denominación del pago</t>
    </r>
  </si>
  <si>
    <r>
      <rPr>
        <i/>
        <sz val="11"/>
        <color theme="1"/>
        <rFont val="Franklin Gothic Book"/>
        <family val="2"/>
      </rPr>
      <t>3.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 xml:space="preserve">Indique si el flujo de pago (i) </t>
    </r>
    <r>
      <rPr>
        <b/>
        <i/>
        <sz val="11"/>
        <color theme="1"/>
        <rFont val="Franklin Gothic Book"/>
        <family val="2"/>
      </rPr>
      <t>se impone sobre el proyecto</t>
    </r>
    <r>
      <rPr>
        <i/>
        <sz val="11"/>
        <color theme="1"/>
        <rFont val="Franklin Gothic Book"/>
        <family val="2"/>
      </rPr>
      <t xml:space="preserve"> y (ii) </t>
    </r>
    <r>
      <rPr>
        <b/>
        <i/>
        <sz val="11"/>
        <color theme="1"/>
        <rFont val="Franklin Gothic Book"/>
        <family val="2"/>
      </rPr>
      <t>se informa por proyecto</t>
    </r>
  </si>
  <si>
    <r>
      <t>4.</t>
    </r>
    <r>
      <rPr>
        <i/>
        <sz val="11"/>
        <color theme="1"/>
        <rFont val="Franklin Gothic Book"/>
        <family val="2"/>
      </rPr>
      <t xml:space="preserve"> </t>
    </r>
    <r>
      <rPr>
        <i/>
        <sz val="11"/>
        <color theme="1"/>
        <rFont val="Franklin Gothic Book"/>
        <family val="2"/>
      </rPr>
      <t>Ingrese la información del proyecto:</t>
    </r>
    <r>
      <rPr>
        <i/>
        <sz val="11"/>
        <color theme="1"/>
        <rFont val="Franklin Gothic Book"/>
        <family val="2"/>
      </rPr>
      <t xml:space="preserve"> </t>
    </r>
    <r>
      <rPr>
        <b/>
        <i/>
        <sz val="11"/>
        <color theme="1"/>
        <rFont val="Franklin Gothic Book"/>
        <family val="2"/>
      </rPr>
      <t>nombre del proyecto</t>
    </r>
    <r>
      <rPr>
        <i/>
        <sz val="11"/>
        <color theme="1"/>
        <rFont val="Franklin Gothic Book"/>
        <family val="2"/>
      </rPr>
      <t xml:space="preserve">, y </t>
    </r>
    <r>
      <rPr>
        <b/>
        <i/>
        <sz val="11"/>
        <color theme="1"/>
        <rFont val="Franklin Gothic Book"/>
        <family val="2"/>
      </rPr>
      <t>moneda de la información</t>
    </r>
  </si>
  <si>
    <r>
      <t xml:space="preserve">5. Indique el </t>
    </r>
    <r>
      <rPr>
        <b/>
        <i/>
        <sz val="11"/>
        <color theme="1"/>
        <rFont val="Franklin Gothic Book"/>
        <family val="2"/>
      </rPr>
      <t>valor de ingresos</t>
    </r>
    <r>
      <rPr>
        <i/>
        <sz val="11"/>
        <color theme="1"/>
        <rFont val="Franklin Gothic Book"/>
        <family val="2"/>
      </rPr>
      <t xml:space="preserve"> </t>
    </r>
    <r>
      <rPr>
        <i/>
        <u/>
        <sz val="11"/>
        <color theme="1"/>
        <rFont val="Franklin Gothic Book"/>
        <family val="2"/>
      </rPr>
      <t>divulgado por el gobierno</t>
    </r>
    <r>
      <rPr>
        <i/>
        <sz val="11"/>
        <color theme="1"/>
        <rFont val="Franklin Gothic Book"/>
        <family val="2"/>
      </rPr>
      <t xml:space="preserve"> y todo </t>
    </r>
    <r>
      <rPr>
        <b/>
        <i/>
        <sz val="11"/>
        <color theme="1"/>
        <rFont val="Franklin Gothic Book"/>
        <family val="2"/>
      </rPr>
      <t>comentario</t>
    </r>
    <r>
      <rPr>
        <i/>
        <sz val="11"/>
        <color theme="1"/>
        <rFont val="Franklin Gothic Book"/>
        <family val="2"/>
      </rPr>
      <t xml:space="preserve"> que pueda ser aplicable</t>
    </r>
  </si>
  <si>
    <t>Ingresos del gobierno por empresa y proyecto</t>
  </si>
  <si>
    <r>
      <t>Requisito EITI 4.1.c</t>
    </r>
    <r>
      <rPr>
        <b/>
        <i/>
        <u/>
        <sz val="11"/>
        <rFont val="Franklin Gothic Book"/>
        <family val="2"/>
      </rPr>
      <t xml:space="preserve">: Pagos de empresas </t>
    </r>
    <r>
      <rPr>
        <b/>
        <i/>
        <u/>
        <sz val="11"/>
        <color theme="10"/>
        <rFont val="Franklin Gothic Book"/>
        <family val="2"/>
      </rPr>
      <t xml:space="preserve">;  Requisito 4.7: </t>
    </r>
    <r>
      <rPr>
        <b/>
        <i/>
        <u/>
        <sz val="11"/>
        <rFont val="Franklin Gothic Book"/>
        <family val="2"/>
      </rPr>
      <t>Información a nivel de proyecto</t>
    </r>
  </si>
  <si>
    <t>Empresa</t>
  </si>
  <si>
    <t>Se recauda sobre el proyecto (S/N)</t>
  </si>
  <si>
    <t>Se informa por proyecto (S/N)</t>
  </si>
  <si>
    <t>Nombre del proyecto</t>
  </si>
  <si>
    <t>Moneda de la información</t>
  </si>
  <si>
    <t>Pago realizado en especie (S/N)</t>
  </si>
  <si>
    <t>Volumen en especie (si corresponde)</t>
  </si>
  <si>
    <t>Unidad (si corresponde)</t>
  </si>
  <si>
    <t>Comentarios</t>
  </si>
  <si>
    <t>Tipo de pago A</t>
  </si>
  <si>
    <t>Sí</t>
  </si>
  <si>
    <t>&lt; Elija una opción &gt;</t>
  </si>
  <si>
    <t>Parcialmente</t>
  </si>
  <si>
    <t>No aplica</t>
  </si>
  <si>
    <t>Sí, divulgado sistemáticamente</t>
  </si>
  <si>
    <t>Sí, a través de informe EITI</t>
  </si>
  <si>
    <t>No disponible</t>
  </si>
  <si>
    <t>&lt;Elija un sector&gt;</t>
  </si>
  <si>
    <t>Petróleo y Gas</t>
  </si>
  <si>
    <t>&lt; Elija una fase &gt;</t>
  </si>
  <si>
    <t>Exploración</t>
  </si>
  <si>
    <t>Producción</t>
  </si>
  <si>
    <t>Desarrollo</t>
  </si>
  <si>
    <t>Gobierno de estado</t>
  </si>
  <si>
    <t>Gobierno Local</t>
  </si>
  <si>
    <t xml:space="preserve">Empresas de titularidad estatal &amp; corporaciones públicas </t>
  </si>
  <si>
    <t>Otra</t>
  </si>
  <si>
    <t>Pago ajeno a proyectos</t>
  </si>
  <si>
    <t>Impuestos (11E)</t>
  </si>
  <si>
    <t>Aportes sociales (12E)</t>
  </si>
  <si>
    <t>Impuestos a las ganancias, las utilidades y las ganancias de capital (111E)</t>
  </si>
  <si>
    <t>Impuestos a la nómina y al personal de trabajo</t>
  </si>
  <si>
    <t>Impuestos a la nómina y al personal de trabajo (112E)</t>
  </si>
  <si>
    <t>Impuestos a la propiedad (113E)</t>
  </si>
  <si>
    <t>Impuestos ordinarios a las ganancias, las utilidades y las ganancias de capital</t>
  </si>
  <si>
    <t>Impuestos extraordinarios a las ganancias, las utilidades y las ganancias de capital (1112E2)</t>
  </si>
  <si>
    <t>Impuestos extraordinarios a las ganancias, las utilidades y las ganancias de capital</t>
  </si>
  <si>
    <t>Impuestos ordinarios a las ganancias, las utilidades y las ganancias de capital (1112E1)</t>
  </si>
  <si>
    <t>Impuestos a la propiedad</t>
  </si>
  <si>
    <t>Impuestos generales a los bienes y servicios (IVA, impuesto a las ventas, impuesto a los ingresos brutos) (1141E)</t>
  </si>
  <si>
    <t>Impuestos generales a los bienes y servicios (IVA, impuesto a las ventas, impuesto a los ingresos brutos)</t>
  </si>
  <si>
    <t>Impuestos a los bienes y servicios (114E)</t>
  </si>
  <si>
    <t>Impuestos al consumo (1142E)</t>
  </si>
  <si>
    <t>Impuestos al consumo</t>
  </si>
  <si>
    <t>Tasas de licencia (114521E)</t>
  </si>
  <si>
    <t>Tasas de licencia</t>
  </si>
  <si>
    <t>Impuestos sobre el uso de bienes/permiso para usar bienes o realizar actividades (1145E)</t>
  </si>
  <si>
    <t>Impuestos a las emisiones y la contaminación (114522E)</t>
  </si>
  <si>
    <t>Impuestos a las emisiones y la contaminación</t>
  </si>
  <si>
    <t>Impuestos a vehículos motorizados (11451E)</t>
  </si>
  <si>
    <t>Impuestos a vehículos motorizados</t>
  </si>
  <si>
    <t>Tasas aduaneras y a importaciones (1151E)</t>
  </si>
  <si>
    <t>Tasas aduaneras y a importaciones</t>
  </si>
  <si>
    <t>Impuestos sobre las transacciones y el comercio internacional (115E)</t>
  </si>
  <si>
    <t>Impuestos a las exportaciones (1152E)</t>
  </si>
  <si>
    <t>Impuestos a las exportaciones</t>
  </si>
  <si>
    <t>Utilidades de monopolios de exportación de recursos naturales (1153E1)</t>
  </si>
  <si>
    <t>Utilidades de monopolios de exportación de recursos naturales</t>
  </si>
  <si>
    <t>Otros impuestos a pagar por compañías de recursos naturales (116E)</t>
  </si>
  <si>
    <t>Otros impuestos a pagar por compañías de recursos naturales</t>
  </si>
  <si>
    <t>Contribuciones de empleadores a la seguridad social (1212E)</t>
  </si>
  <si>
    <t>Contribuciones de empleadores a la seguridad social</t>
  </si>
  <si>
    <t>Provenientes de empresas estatales (1412E1)</t>
  </si>
  <si>
    <t>Provenientes de empresas estatales</t>
  </si>
  <si>
    <t>Otros ingresos (14E)</t>
  </si>
  <si>
    <t>Ingresos por propiedades (141E)</t>
  </si>
  <si>
    <t>Dividendos (1412E)</t>
  </si>
  <si>
    <t>Provenientes de participaciones (capital) gubernamental (1412E2)</t>
  </si>
  <si>
    <t>Provenientes de participaciones (capital) gubernamental</t>
  </si>
  <si>
    <t>Retiros de ingresos de cuasicorporaciones (1413E)</t>
  </si>
  <si>
    <t>Retiros de ingresos de cuasicorporaciones</t>
  </si>
  <si>
    <t>Regalías (1415E1)</t>
  </si>
  <si>
    <t>Regalías</t>
  </si>
  <si>
    <t>Alquiler (1415E)</t>
  </si>
  <si>
    <t>Bonificaciones (1415E2)</t>
  </si>
  <si>
    <t>Bonificaciones</t>
  </si>
  <si>
    <t>Entregado/pagado directamente al gobierno (1415E31)</t>
  </si>
  <si>
    <t>Entregado/pagado directamente al gobierno</t>
  </si>
  <si>
    <t>Derechos sobre la producción (en efectivo y en especie) (1415E3)</t>
  </si>
  <si>
    <t>Entregado/pagado a empresas estatales (1415E32)</t>
  </si>
  <si>
    <t>Entregado/pagado a empresas estatales</t>
  </si>
  <si>
    <t>Transferencias obligatorias al gobierno (infraestructura, etc.) (1415E4)</t>
  </si>
  <si>
    <t>Transferencias obligatorias al gobierno (infraestructura, etc.)</t>
  </si>
  <si>
    <t>Pagos de otros alquileres (1415E5)</t>
  </si>
  <si>
    <t>Pagos de otros alquileres</t>
  </si>
  <si>
    <t>Venta de bienes y servicios por unidades de gobierno (1421E)</t>
  </si>
  <si>
    <t>Venta de bienes y servicios por unidades de gobierno</t>
  </si>
  <si>
    <t>Venta de bienes y servicios (142E)</t>
  </si>
  <si>
    <t>Honorarios administrativos por servicios del gobierno (1422E)</t>
  </si>
  <si>
    <t>Honorarios administrativos por servicios del gobierno</t>
  </si>
  <si>
    <t>Multas, penalidades y prendas (143E)</t>
  </si>
  <si>
    <t>Multas, penalidades y prendas</t>
  </si>
  <si>
    <t>Transferencias voluntarias al gobierno (donaciones) (144E1)</t>
  </si>
  <si>
    <t>Transferencias voluntarias al gobierno (donaciones)</t>
  </si>
  <si>
    <t>&lt; monto &gt;</t>
  </si>
  <si>
    <t>Sal y cloruro de sodio puro (2501)</t>
  </si>
  <si>
    <t>Piritas de hierro (2502)</t>
  </si>
  <si>
    <t>Azufre de cualquier clase (2503)</t>
  </si>
  <si>
    <t>Grafito natural (2504)</t>
  </si>
  <si>
    <t>Arenas naturales de cualquier clase (2505)</t>
  </si>
  <si>
    <t>Cuarzo (2506)</t>
  </si>
  <si>
    <t>Caolin (2507)</t>
  </si>
  <si>
    <t>Las demás arcillas (2508)</t>
  </si>
  <si>
    <t>Creta. (2509)</t>
  </si>
  <si>
    <t>Fosfatos de calcio naturales (2510)</t>
  </si>
  <si>
    <t>Sulfato de bario natural (2511)</t>
  </si>
  <si>
    <t>Harinas silíceas fósiles (2512)</t>
  </si>
  <si>
    <t>Piedra pómez (2513)</t>
  </si>
  <si>
    <t>Pizarra (2514)</t>
  </si>
  <si>
    <t>Mármol (2515)</t>
  </si>
  <si>
    <t>Granito (2516)</t>
  </si>
  <si>
    <t>Cantos (2517)</t>
  </si>
  <si>
    <t>Dolomita (2518)</t>
  </si>
  <si>
    <t>Carbonato de magnesio natural (magnesita) (2519)</t>
  </si>
  <si>
    <t>Yeso natural (2520)</t>
  </si>
  <si>
    <t>Castinas (2521)</t>
  </si>
  <si>
    <t>Cal viva (2522)</t>
  </si>
  <si>
    <t>Cementos hidráulicos (2523)</t>
  </si>
  <si>
    <t>Amianto (asbesto). (2524)</t>
  </si>
  <si>
    <t>Esteatita natural (2526)</t>
  </si>
  <si>
    <t>Boratos naturales y sus concentrados (2528)</t>
  </si>
  <si>
    <t>Feldespato (2529)</t>
  </si>
  <si>
    <t>Materias minerales no expresadas ni comprendidas en otra parte. (2530)</t>
  </si>
  <si>
    <t>Hierro (2601)</t>
  </si>
  <si>
    <t>Manganeso (2602)</t>
  </si>
  <si>
    <t>Cobre (2603)</t>
  </si>
  <si>
    <t>Níquel (2604)</t>
  </si>
  <si>
    <t>Cobalto (2605)</t>
  </si>
  <si>
    <t>Aluminio (2606)</t>
  </si>
  <si>
    <t>Plomo (2607)</t>
  </si>
  <si>
    <t>Estaño (2609)</t>
  </si>
  <si>
    <t>Cromo (2610)</t>
  </si>
  <si>
    <t>Volframio (tungsteno) (2611)</t>
  </si>
  <si>
    <t>Uranio o torio (2612)</t>
  </si>
  <si>
    <t>Molibdeno (2613)</t>
  </si>
  <si>
    <t>Titanio (2614)</t>
  </si>
  <si>
    <t>Metales preciosos (2616)</t>
  </si>
  <si>
    <t>Demás minerales (2617)</t>
  </si>
  <si>
    <t>Escorias granuladas (2618)</t>
  </si>
  <si>
    <t>Escorias (excepto granuladas) (2619)</t>
  </si>
  <si>
    <t>Cenizas y residuos (2620)</t>
  </si>
  <si>
    <t>Demás escorias y cenizas (2621)</t>
  </si>
  <si>
    <t>Hullas (2701)</t>
  </si>
  <si>
    <t>Lignitos (2702)</t>
  </si>
  <si>
    <t>Turba (2703)</t>
  </si>
  <si>
    <t>Coques y semicoques (2704)</t>
  </si>
  <si>
    <t>Gas de hulla (2705)</t>
  </si>
  <si>
    <t>Alquitranes de hulla (2706)</t>
  </si>
  <si>
    <t>Aceites y productos de destilación de alquitranes de hulla (2707)</t>
  </si>
  <si>
    <t>Brea y coque de brea de alquitrán de hulla (2708)</t>
  </si>
  <si>
    <t>Petróleo crudo (2709)</t>
  </si>
  <si>
    <t>Aceites de petróleo (excepto crudos) (2710)</t>
  </si>
  <si>
    <t>Gas natural (2711)</t>
  </si>
  <si>
    <t>Vaselina (2712)</t>
  </si>
  <si>
    <t>Coque de petróleo (2713)</t>
  </si>
  <si>
    <t>Betunes y asfaltos (2714)</t>
  </si>
  <si>
    <t>Mezclas bituminosas (2715)</t>
  </si>
  <si>
    <t>Energía eléctrica (2716)</t>
  </si>
  <si>
    <t>Diamantes (7102)</t>
  </si>
  <si>
    <t>Plata (7106)</t>
  </si>
  <si>
    <t>Oro (7108)</t>
  </si>
  <si>
    <t>Criolita (2527)</t>
  </si>
  <si>
    <r>
      <rPr>
        <i/>
        <sz val="10.5"/>
        <rFont val="Calibri"/>
        <family val="2"/>
      </rPr>
      <t xml:space="preserve">Moneda de la información presentada </t>
    </r>
    <r>
      <rPr>
        <i/>
        <sz val="10.5"/>
        <color theme="10"/>
        <rFont val="Calibri"/>
        <family val="2"/>
      </rPr>
      <t>(código de divisas ISO-4217)</t>
    </r>
  </si>
  <si>
    <r>
      <rPr>
        <b/>
        <sz val="11"/>
        <rFont val="Franklin Gothic Book"/>
        <family val="2"/>
      </rPr>
      <t xml:space="preserve">Puede acceder a la versión más reciente de las plantillas de datos resumidos en </t>
    </r>
    <r>
      <rPr>
        <b/>
        <u/>
        <sz val="11"/>
        <color rgb="FF188FBB"/>
        <rFont val="Franklin Gothic Book"/>
        <family val="2"/>
      </rPr>
      <t>https://eiti.org/es/documento/plantilla-datos-resumidos-del-eiti</t>
    </r>
  </si>
  <si>
    <r>
      <rPr>
        <i/>
        <u/>
        <sz val="11"/>
        <rFont val="Franklin Gothic Book"/>
        <family val="2"/>
      </rPr>
      <t xml:space="preserve">Puede encontrar más información orientativa en </t>
    </r>
    <r>
      <rPr>
        <u/>
        <sz val="11"/>
        <color rgb="FF165B89"/>
        <rFont val="Franklin Gothic Book"/>
        <family val="2"/>
      </rPr>
      <t>https://eiti.org/es/documento/plantilla-datos-resumidos-del-eiti</t>
    </r>
  </si>
  <si>
    <r>
      <t xml:space="preserve">Requisito EITI 4.7: </t>
    </r>
    <r>
      <rPr>
        <b/>
        <u/>
        <sz val="11"/>
        <rFont val="Franklin Gothic Book"/>
        <family val="2"/>
      </rPr>
      <t>Desglose</t>
    </r>
  </si>
  <si>
    <r>
      <t xml:space="preserve">Requisito EITI 7.2: </t>
    </r>
    <r>
      <rPr>
        <b/>
        <u/>
        <sz val="11"/>
        <rFont val="Franklin Gothic Book"/>
        <family val="2"/>
      </rPr>
      <t>Accesibilidad y apertura de los datos</t>
    </r>
  </si>
  <si>
    <r>
      <t>Requisito EITI 6.4:</t>
    </r>
    <r>
      <rPr>
        <b/>
        <sz val="11"/>
        <rFont val="Franklin Gothic Book"/>
        <family val="2"/>
      </rPr>
      <t xml:space="preserve"> Impacto ambiental</t>
    </r>
  </si>
  <si>
    <r>
      <t>Requisito EITI 6.3:</t>
    </r>
    <r>
      <rPr>
        <b/>
        <sz val="11"/>
        <rFont val="Franklin Gothic Book"/>
        <family val="2"/>
      </rPr>
      <t xml:space="preserve"> Contribución económica</t>
    </r>
  </si>
  <si>
    <t>&lt; ¿Reportado a través de EITI o divulgado sistemáticamente? &gt;</t>
  </si>
  <si>
    <r>
      <t>Requisito EITI 6.2:</t>
    </r>
    <r>
      <rPr>
        <b/>
        <sz val="11"/>
        <rFont val="Franklin Gothic Book"/>
        <family val="2"/>
      </rPr>
      <t xml:space="preserve"> Gastos cuasifiscales</t>
    </r>
  </si>
  <si>
    <r>
      <t>Requisito EITI 6.1:</t>
    </r>
    <r>
      <rPr>
        <b/>
        <sz val="11"/>
        <rFont val="Franklin Gothic Book"/>
        <family val="2"/>
      </rPr>
      <t xml:space="preserve"> Gastos sociales</t>
    </r>
  </si>
  <si>
    <r>
      <t>Requisito EITI 5.3:</t>
    </r>
    <r>
      <rPr>
        <b/>
        <sz val="11"/>
        <rFont val="Franklin Gothic Book"/>
        <family val="2"/>
      </rPr>
      <t xml:space="preserve"> Gestión de ingresos y gastos</t>
    </r>
  </si>
  <si>
    <r>
      <t>Requisito EITI 5.2:</t>
    </r>
    <r>
      <rPr>
        <b/>
        <sz val="11"/>
        <rFont val="Franklin Gothic Book"/>
        <family val="2"/>
      </rPr>
      <t xml:space="preserve"> Transferencias subnacionales</t>
    </r>
  </si>
  <si>
    <r>
      <t>Requisito EITI 5.1:</t>
    </r>
    <r>
      <rPr>
        <b/>
        <sz val="11"/>
        <rFont val="Franklin Gothic Book"/>
        <family val="2"/>
      </rPr>
      <t xml:space="preserve"> Distribución de ingresos de las industrias extractivas</t>
    </r>
  </si>
  <si>
    <r>
      <t>Requisito EITI 4.9:</t>
    </r>
    <r>
      <rPr>
        <b/>
        <sz val="11"/>
        <rFont val="Franklin Gothic Book"/>
        <family val="2"/>
      </rPr>
      <t xml:space="preserve"> Calidad de los datos</t>
    </r>
  </si>
  <si>
    <r>
      <t>Requisito EITI 4.8:</t>
    </r>
    <r>
      <rPr>
        <b/>
        <sz val="11"/>
        <rFont val="Franklin Gothic Book"/>
        <family val="2"/>
      </rPr>
      <t xml:space="preserve"> Puntualidad de los datos</t>
    </r>
  </si>
  <si>
    <r>
      <t>Requisito EITI 4.6:</t>
    </r>
    <r>
      <rPr>
        <b/>
        <sz val="11"/>
        <rFont val="Franklin Gothic Book"/>
        <family val="2"/>
      </rPr>
      <t xml:space="preserve"> Pagos directos subnacionales</t>
    </r>
  </si>
  <si>
    <r>
      <t>Requisito EITI 4.5:</t>
    </r>
    <r>
      <rPr>
        <b/>
        <sz val="11"/>
        <rFont val="Franklin Gothic Book"/>
        <family val="2"/>
      </rPr>
      <t xml:space="preserve"> Transacciones de empresas de titularidad estatal</t>
    </r>
  </si>
  <si>
    <r>
      <t>Requisito EITI 4.4:</t>
    </r>
    <r>
      <rPr>
        <b/>
        <sz val="11"/>
        <rFont val="Franklin Gothic Book"/>
        <family val="2"/>
      </rPr>
      <t xml:space="preserve"> Ingresos por transporte</t>
    </r>
  </si>
  <si>
    <r>
      <t>Requisito EITI 4.3:</t>
    </r>
    <r>
      <rPr>
        <b/>
        <sz val="11"/>
        <rFont val="Franklin Gothic Book"/>
        <family val="2"/>
      </rPr>
      <t xml:space="preserve"> Acuerdos de permuta</t>
    </r>
  </si>
  <si>
    <r>
      <t>Requisito EITI 4.2:</t>
    </r>
    <r>
      <rPr>
        <b/>
        <sz val="11"/>
        <rFont val="Franklin Gothic Book"/>
        <family val="2"/>
      </rPr>
      <t xml:space="preserve"> Ingresos en especie</t>
    </r>
  </si>
  <si>
    <r>
      <t>Requisito EITI 4.1:</t>
    </r>
    <r>
      <rPr>
        <b/>
        <sz val="11"/>
        <rFont val="Franklin Gothic Book"/>
        <family val="2"/>
      </rPr>
      <t xml:space="preserve"> Exhaustividad</t>
    </r>
  </si>
  <si>
    <r>
      <t>Requisito EITI 3.3:</t>
    </r>
    <r>
      <rPr>
        <b/>
        <sz val="11"/>
        <rFont val="Franklin Gothic Book"/>
        <family val="2"/>
      </rPr>
      <t xml:space="preserve"> Exportaciones</t>
    </r>
  </si>
  <si>
    <r>
      <t>Requisito EITI 3.2:</t>
    </r>
    <r>
      <rPr>
        <b/>
        <sz val="11"/>
        <rFont val="Franklin Gothic Book"/>
        <family val="2"/>
      </rPr>
      <t xml:space="preserve"> Producción por producto básico</t>
    </r>
  </si>
  <si>
    <t>HS Product Description w volumen</t>
  </si>
  <si>
    <t>Sal y cloruro de sodio puro (2501), volumenn</t>
  </si>
  <si>
    <t>Piritas de hierro (2502), volumen</t>
  </si>
  <si>
    <t>Azufre de cualquier clase (2503), volumen</t>
  </si>
  <si>
    <t>Grafito natural (2504), volumen</t>
  </si>
  <si>
    <t>Arenas naturales de cualquier clase (2505), volumen</t>
  </si>
  <si>
    <t>Cuarzo (2506), volumen</t>
  </si>
  <si>
    <t>Caolin (2507), volumen</t>
  </si>
  <si>
    <t>Las demás arcillas (2508), volumen</t>
  </si>
  <si>
    <t>Creta. (2509), volumen</t>
  </si>
  <si>
    <t>Fosfatos de calcio naturales (2510), volumen</t>
  </si>
  <si>
    <t>Sulfato de bario natural (2511), volumen</t>
  </si>
  <si>
    <t>Harinas silíceas fósiles (2512), volumen</t>
  </si>
  <si>
    <t>Piedra pómez (2513), volumen</t>
  </si>
  <si>
    <t>Pizarra (2514), volumen</t>
  </si>
  <si>
    <t>Mármol (2515), volumen</t>
  </si>
  <si>
    <t>Granito (2516), volumen</t>
  </si>
  <si>
    <t>Cantos (2517), volumen</t>
  </si>
  <si>
    <t>Dolomita (2518), volumen</t>
  </si>
  <si>
    <t>Carbonato de magnesio natural (magnesita) (2519), volumen</t>
  </si>
  <si>
    <t>Yeso natural (2520), volumen</t>
  </si>
  <si>
    <t>Castinas (2521), volumen</t>
  </si>
  <si>
    <t>Cal viva (2522), volumen</t>
  </si>
  <si>
    <t>Cementos hidráulicos (2523), volumen</t>
  </si>
  <si>
    <t>Amianto (asbesto). (2524), volumen</t>
  </si>
  <si>
    <t>Mica (2525), volumen</t>
  </si>
  <si>
    <t>Esteatita natural (2526), volumen</t>
  </si>
  <si>
    <t>Criolita (2527), volumen</t>
  </si>
  <si>
    <t>Boratos naturales y sus concentrados (2528), volumen</t>
  </si>
  <si>
    <t>Feldespato (2529), volumen</t>
  </si>
  <si>
    <t>Materias minerales no expresadas ni comprendidas en otra parte. (2530), volumen</t>
  </si>
  <si>
    <t>Hierro (2601), volumen</t>
  </si>
  <si>
    <t>Manganeso (2602), volumen</t>
  </si>
  <si>
    <t>Níquel (2604), volumen</t>
  </si>
  <si>
    <t>Cobalto (2605), volumen</t>
  </si>
  <si>
    <t>Aluminio (2606), volumen</t>
  </si>
  <si>
    <t>Plomo (2607), volumen</t>
  </si>
  <si>
    <t>Zinc (2608), volumen</t>
  </si>
  <si>
    <t>Estaño (2609), volumen</t>
  </si>
  <si>
    <t>Cromo (2610), volumen</t>
  </si>
  <si>
    <t>Volframio (tungsteno) (2611), volumen</t>
  </si>
  <si>
    <t>Uranio o torio (2612), volumen</t>
  </si>
  <si>
    <t>Molibdeno (2613), volumen</t>
  </si>
  <si>
    <t>Titanio (2614), volumen</t>
  </si>
  <si>
    <t>Metales preciosos (2616), volumen</t>
  </si>
  <si>
    <t>Demás minerales (2617), volumen</t>
  </si>
  <si>
    <t>Escorias granuladas (2618), volumen</t>
  </si>
  <si>
    <t>Escorias (excepto granuladas) (2619), volumen</t>
  </si>
  <si>
    <t>Cenizas y residuos (2620), volumen</t>
  </si>
  <si>
    <t>Demás escorias y cenizas (2621), volumen</t>
  </si>
  <si>
    <t>Hullas (2701), volumen</t>
  </si>
  <si>
    <t>Lignitos (2702), volumen</t>
  </si>
  <si>
    <t>Turba (2703), volumen</t>
  </si>
  <si>
    <t>Coques y semicoques (2704), volumen</t>
  </si>
  <si>
    <t>Gas de hulla (2705), volumen</t>
  </si>
  <si>
    <t>Alquitranes de hulla (2706), volumen</t>
  </si>
  <si>
    <t>Aceites y productos de destilación de alquitranes de hulla (2707), volumen</t>
  </si>
  <si>
    <t>Brea y coque de brea de alquitrán de hulla (2708), volumen</t>
  </si>
  <si>
    <t>Aceites de petróleo (excepto crudos) (2710), volumen</t>
  </si>
  <si>
    <t>Vaselina (2712), volumen</t>
  </si>
  <si>
    <t>Coque de petróleo (2713), volumen</t>
  </si>
  <si>
    <t>Betunes y asfaltos (2714), volumen</t>
  </si>
  <si>
    <t>Mezclas bituminosas (2715), volumen</t>
  </si>
  <si>
    <t>Energía eléctrica (2716), volumen</t>
  </si>
  <si>
    <t>Diamantes (7102), volumen</t>
  </si>
  <si>
    <r>
      <t>Requisito EITI 3.1:</t>
    </r>
    <r>
      <rPr>
        <b/>
        <sz val="11"/>
        <rFont val="Franklin Gothic Book"/>
        <family val="2"/>
      </rPr>
      <t xml:space="preserve"> Exploración</t>
    </r>
  </si>
  <si>
    <r>
      <t>Requisito EITI 2.6:</t>
    </r>
    <r>
      <rPr>
        <b/>
        <sz val="11"/>
        <rFont val="Franklin Gothic Book"/>
        <family val="2"/>
      </rPr>
      <t xml:space="preserve"> Participación estatal</t>
    </r>
  </si>
  <si>
    <r>
      <t>Requisito EITI 2.5:</t>
    </r>
    <r>
      <rPr>
        <b/>
        <sz val="11"/>
        <rFont val="Franklin Gothic Book"/>
        <family val="2"/>
      </rPr>
      <t xml:space="preserve"> Beneficiarios reales</t>
    </r>
  </si>
  <si>
    <r>
      <t>Requisito EITI 2.4:</t>
    </r>
    <r>
      <rPr>
        <b/>
        <sz val="11"/>
        <rFont val="Franklin Gothic Book"/>
        <family val="2"/>
      </rPr>
      <t xml:space="preserve"> Divulgación de contratos</t>
    </r>
  </si>
  <si>
    <r>
      <t>Requisito EITI 2.3:</t>
    </r>
    <r>
      <rPr>
        <b/>
        <sz val="11"/>
        <rFont val="Franklin Gothic Book"/>
        <family val="2"/>
      </rPr>
      <t xml:space="preserve"> Registro de licencias</t>
    </r>
  </si>
  <si>
    <r>
      <t>Requisito EITI 2.2:</t>
    </r>
    <r>
      <rPr>
        <b/>
        <sz val="11"/>
        <rFont val="Franklin Gothic Book"/>
        <family val="2"/>
      </rPr>
      <t xml:space="preserve"> Adjudicación de contratos y licencias</t>
    </r>
  </si>
  <si>
    <r>
      <t>Requisito EITI 2.1:</t>
    </r>
    <r>
      <rPr>
        <b/>
        <sz val="11"/>
        <rFont val="Franklin Gothic Book"/>
        <family val="2"/>
      </rPr>
      <t xml:space="preserve"> Marco legal y régimen fiscal</t>
    </r>
  </si>
  <si>
    <t>Total en USD</t>
  </si>
  <si>
    <t>XXX</t>
  </si>
  <si>
    <t>Tipo de compañía</t>
  </si>
  <si>
    <t>&lt; Tipo de compañía &gt;</t>
  </si>
  <si>
    <t>Niobio, Vanadio, Circonio (2615)</t>
  </si>
  <si>
    <t>Niobio, Vanadio, Circonio (2615), volumen</t>
  </si>
  <si>
    <t>7202</t>
  </si>
  <si>
    <t>Ferroaleaciones (7202)</t>
  </si>
  <si>
    <t>7103</t>
  </si>
  <si>
    <t>Piedras preciosas (excluyendo diamantes) (7103)</t>
  </si>
  <si>
    <t>Piedras preciosas (excluyendo diamantes) (7103),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</si>
</sst>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 * #,##0.00_ ;_ * \-#,##0.00_ ;_ * &quot;-&quot;??_ ;_ @_ "/>
    <numFmt numFmtId="165" formatCode="_ * #,##0.0000_ ;_ * \-#,##0.0000_ ;_ * &quot;-&quot;??_ ;_ @_ "/>
    <numFmt numFmtId="166" formatCode="yyyy\-mm\-dd"/>
    <numFmt numFmtId="167" formatCode="0.0\ %"/>
    <numFmt numFmtId="168" formatCode="_ * #,##0_ ;_ * \-#,##0_ ;_ * &quot;-&quot;??_ ;_ @_ "/>
  </numFmts>
  <fonts count="73" x14ac:knownFonts="1">
    <font>
      <sz val="10.5"/>
      <color theme="1"/>
      <name val="Calibri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Calibri"/>
      <family val="2"/>
    </font>
    <font>
      <sz val="10.5"/>
      <color theme="1"/>
      <name val="Calibri"/>
      <family val="2"/>
    </font>
    <font>
      <b/>
      <sz val="10.5"/>
      <color theme="0"/>
      <name val="Calibri"/>
      <family val="2"/>
    </font>
    <font>
      <b/>
      <sz val="10.5"/>
      <color theme="1"/>
      <name val="Calibri"/>
      <family val="2"/>
    </font>
    <font>
      <u/>
      <sz val="10.5"/>
      <color theme="10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.5"/>
      <color rgb="FF7F7F7F"/>
      <name val="Calibri"/>
      <family val="2"/>
    </font>
    <font>
      <i/>
      <sz val="10.5"/>
      <color theme="1"/>
      <name val="Calibri"/>
      <family val="2"/>
    </font>
    <font>
      <sz val="12"/>
      <color theme="1"/>
      <name val="Franklin Gothic Book"/>
      <family val="2"/>
    </font>
    <font>
      <i/>
      <sz val="12"/>
      <color rgb="FF000000"/>
      <name val="Franklin Gothic Book"/>
      <family val="2"/>
    </font>
    <font>
      <sz val="12"/>
      <color rgb="FF000000"/>
      <name val="Franklin Gothic Book"/>
      <family val="2"/>
    </font>
    <font>
      <b/>
      <sz val="18"/>
      <color rgb="FF000000"/>
      <name val="Franklin Gothic Book"/>
      <family val="2"/>
    </font>
    <font>
      <b/>
      <sz val="12"/>
      <color rgb="FF000000"/>
      <name val="Franklin Gothic Book"/>
      <family val="2"/>
    </font>
    <font>
      <i/>
      <sz val="12"/>
      <color theme="1"/>
      <name val="Franklin Gothic Book"/>
      <family val="2"/>
    </font>
    <font>
      <i/>
      <u/>
      <sz val="12"/>
      <color theme="1"/>
      <name val="Franklin Gothic Book"/>
      <family val="2"/>
    </font>
    <font>
      <b/>
      <u/>
      <sz val="12"/>
      <color theme="10"/>
      <name val="Franklin Gothic Book"/>
      <family val="2"/>
    </font>
    <font>
      <b/>
      <sz val="10"/>
      <color theme="1"/>
      <name val="Franklin Gothic Book"/>
      <family val="2"/>
    </font>
    <font>
      <sz val="10.5"/>
      <color theme="1"/>
      <name val="Franklin Gothic Book"/>
      <family val="2"/>
    </font>
    <font>
      <b/>
      <i/>
      <u/>
      <sz val="16"/>
      <color theme="1"/>
      <name val="Franklin Gothic Book"/>
      <family val="2"/>
    </font>
    <font>
      <sz val="11"/>
      <color rgb="FF000000"/>
      <name val="Franklin Gothic Book"/>
      <family val="2"/>
    </font>
    <font>
      <b/>
      <sz val="14"/>
      <color rgb="FF000000"/>
      <name val="Franklin Gothic Book"/>
      <family val="2"/>
    </font>
    <font>
      <b/>
      <sz val="18"/>
      <color theme="1"/>
      <name val="Franklin Gothic Book"/>
      <family val="2"/>
    </font>
    <font>
      <b/>
      <sz val="16"/>
      <color theme="1"/>
      <name val="Franklin Gothic Book"/>
      <family val="2"/>
    </font>
    <font>
      <b/>
      <u/>
      <sz val="11"/>
      <color theme="10"/>
      <name val="Franklin Gothic Book"/>
      <family val="2"/>
    </font>
    <font>
      <b/>
      <sz val="11"/>
      <name val="Franklin Gothic Book"/>
      <family val="2"/>
    </font>
    <font>
      <b/>
      <u/>
      <sz val="11"/>
      <name val="Franklin Gothic Book"/>
      <family val="2"/>
    </font>
    <font>
      <b/>
      <u/>
      <sz val="11"/>
      <color rgb="FF165B89"/>
      <name val="Franklin Gothic Book"/>
      <family val="2"/>
    </font>
    <font>
      <b/>
      <u/>
      <sz val="11"/>
      <color rgb="FF188FBB"/>
      <name val="Franklin Gothic Book"/>
      <family val="2"/>
    </font>
    <font>
      <sz val="11"/>
      <color theme="1"/>
      <name val="Franklin Gothic Book"/>
      <family val="2"/>
    </font>
    <font>
      <i/>
      <sz val="11"/>
      <color rgb="FF000000"/>
      <name val="Franklin Gothic Book"/>
      <family val="2"/>
    </font>
    <font>
      <b/>
      <sz val="11"/>
      <color rgb="FF000000"/>
      <name val="Franklin Gothic Book"/>
      <family val="2"/>
    </font>
    <font>
      <i/>
      <sz val="11"/>
      <name val="Franklin Gothic Book"/>
      <family val="2"/>
    </font>
    <font>
      <sz val="11"/>
      <name val="Franklin Gothic Book"/>
      <family val="2"/>
    </font>
    <font>
      <u/>
      <sz val="11"/>
      <color rgb="FF0070C0"/>
      <name val="Franklin Gothic Book"/>
      <family val="2"/>
    </font>
    <font>
      <u/>
      <sz val="11"/>
      <color theme="10"/>
      <name val="Franklin Gothic Book"/>
      <family val="2"/>
    </font>
    <font>
      <b/>
      <u/>
      <sz val="11"/>
      <color theme="1"/>
      <name val="Franklin Gothic Book"/>
      <family val="2"/>
    </font>
    <font>
      <b/>
      <i/>
      <sz val="11"/>
      <color theme="1"/>
      <name val="Franklin Gothic Book"/>
      <family val="2"/>
    </font>
    <font>
      <b/>
      <i/>
      <u/>
      <sz val="11"/>
      <color theme="1"/>
      <name val="Franklin Gothic Book"/>
      <family val="2"/>
    </font>
    <font>
      <i/>
      <sz val="11"/>
      <color theme="1"/>
      <name val="Franklin Gothic Book"/>
      <family val="2"/>
    </font>
    <font>
      <i/>
      <u/>
      <sz val="11"/>
      <color theme="1"/>
      <name val="Franklin Gothic Book"/>
      <family val="2"/>
    </font>
    <font>
      <b/>
      <sz val="11"/>
      <color rgb="FF165B89"/>
      <name val="Franklin Gothic Book"/>
      <family val="2"/>
    </font>
    <font>
      <b/>
      <sz val="11"/>
      <color rgb="FF000000"/>
      <name val="Wingdings"/>
      <charset val="2"/>
    </font>
    <font>
      <i/>
      <u/>
      <sz val="11"/>
      <color rgb="FF0076AF"/>
      <name val="Franklin Gothic Book"/>
      <family val="2"/>
    </font>
    <font>
      <b/>
      <i/>
      <sz val="11"/>
      <color rgb="FF000000"/>
      <name val="Franklin Gothic Book"/>
      <family val="2"/>
    </font>
    <font>
      <i/>
      <u/>
      <sz val="10.5"/>
      <color theme="10"/>
      <name val="Calibri"/>
      <family val="2"/>
    </font>
    <font>
      <i/>
      <sz val="10.5"/>
      <name val="Calibri"/>
      <family val="2"/>
    </font>
    <font>
      <i/>
      <u/>
      <sz val="11"/>
      <color theme="10"/>
      <name val="Franklin Gothic Book"/>
      <family val="2"/>
    </font>
    <font>
      <i/>
      <u/>
      <sz val="11"/>
      <color rgb="FF000000"/>
      <name val="Franklin Gothic Book"/>
      <family val="2"/>
    </font>
    <font>
      <i/>
      <sz val="11"/>
      <color rgb="FF0076AF"/>
      <name val="Franklin Gothic Book"/>
      <family val="2"/>
    </font>
    <font>
      <b/>
      <sz val="11"/>
      <color theme="1"/>
      <name val="Franklin Gothic Book"/>
      <family val="2"/>
    </font>
    <font>
      <b/>
      <sz val="11"/>
      <color theme="0"/>
      <name val="Franklin Gothic Book"/>
      <family val="2"/>
    </font>
    <font>
      <i/>
      <u/>
      <sz val="11"/>
      <name val="Franklin Gothic Book"/>
      <family val="2"/>
    </font>
    <font>
      <b/>
      <i/>
      <u/>
      <sz val="11"/>
      <name val="Franklin Gothic Book"/>
      <family val="2"/>
    </font>
    <font>
      <i/>
      <sz val="11"/>
      <color rgb="FF7F7F7F"/>
      <name val="Franklin Gothic Book"/>
      <family val="2"/>
    </font>
    <font>
      <b/>
      <i/>
      <u/>
      <sz val="18"/>
      <color theme="1"/>
      <name val="Franklin Gothic Book"/>
      <family val="2"/>
    </font>
    <font>
      <sz val="18"/>
      <color theme="1"/>
      <name val="Franklin Gothic Book"/>
      <family val="2"/>
    </font>
    <font>
      <b/>
      <i/>
      <u/>
      <sz val="11"/>
      <color theme="10"/>
      <name val="Franklin Gothic Book"/>
      <family val="2"/>
    </font>
    <font>
      <i/>
      <u/>
      <sz val="11"/>
      <color rgb="FF00B0F0"/>
      <name val="Franklin Gothic Book"/>
      <family val="2"/>
    </font>
    <font>
      <i/>
      <u/>
      <sz val="11"/>
      <color rgb="FF0070C0"/>
      <name val="Franklin Gothic Book"/>
      <family val="2"/>
    </font>
    <font>
      <i/>
      <sz val="11"/>
      <color rgb="FF0070C0"/>
      <name val="Franklin Gothic Book"/>
      <family val="2"/>
    </font>
    <font>
      <b/>
      <i/>
      <u/>
      <sz val="14"/>
      <color rgb="FF000000"/>
      <name val="Franklin Gothic Book"/>
      <family val="2"/>
    </font>
    <font>
      <i/>
      <u/>
      <sz val="14"/>
      <color theme="1"/>
      <name val="Franklin Gothic Book"/>
      <family val="2"/>
    </font>
    <font>
      <b/>
      <i/>
      <u/>
      <sz val="14"/>
      <color theme="1"/>
      <name val="Franklin Gothic Book"/>
      <family val="2"/>
    </font>
    <font>
      <i/>
      <u/>
      <sz val="10.5"/>
      <color theme="10"/>
      <name val="Franklin Gothic Book"/>
      <family val="2"/>
    </font>
    <font>
      <b/>
      <u/>
      <sz val="11"/>
      <color rgb="FF000000"/>
      <name val="Franklin Gothic Book"/>
      <family val="2"/>
    </font>
    <font>
      <b/>
      <sz val="11"/>
      <name val="Calibri"/>
      <family val="2"/>
    </font>
    <font>
      <i/>
      <sz val="10.5"/>
      <color theme="10"/>
      <name val="Calibri"/>
      <family val="2"/>
    </font>
    <font>
      <u/>
      <sz val="11"/>
      <color rgb="FF165B89"/>
      <name val="Franklin Gothic Boo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A70A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rgb="FF165B89"/>
        <bgColor theme="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medium">
        <color rgb="FF1BC2EE"/>
      </top>
      <bottom/>
      <diagonal/>
    </border>
    <border>
      <left/>
      <right/>
      <top/>
      <bottom style="medium">
        <color rgb="FF1BC2EE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/>
      <top style="medium">
        <color theme="0"/>
      </top>
      <bottom style="medium">
        <color rgb="FF1BC2EE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70" fillId="0" borderId="0">
      <alignment vertical="center"/>
    </xf>
  </cellStyleXfs>
  <cellXfs count="324">
    <xf numFmtId="0" fontId="0" fillId="0" borderId="0" xfId="0"/>
    <xf numFmtId="0" fontId="6" fillId="0" borderId="0" xfId="0" applyFont="1" applyAlignment="1"/>
    <xf numFmtId="0" fontId="0" fillId="0" borderId="0" xfId="0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49" fontId="10" fillId="0" borderId="0" xfId="0" applyNumberFormat="1" applyFont="1" applyAlignment="1">
      <alignment horizontal="left"/>
    </xf>
    <xf numFmtId="49" fontId="0" fillId="0" borderId="0" xfId="0" applyNumberFormat="1"/>
    <xf numFmtId="0" fontId="0" fillId="0" borderId="0" xfId="0" applyNumberFormat="1" applyAlignment="1"/>
    <xf numFmtId="0" fontId="12" fillId="0" borderId="0" xfId="0" quotePrefix="1" applyFont="1" applyAlignment="1"/>
    <xf numFmtId="0" fontId="0" fillId="0" borderId="0" xfId="0" applyFont="1" applyAlignment="1"/>
    <xf numFmtId="0" fontId="13" fillId="0" borderId="0" xfId="3" applyFont="1" applyFill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15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8" fillId="0" borderId="0" xfId="3" applyFont="1" applyFill="1" applyAlignment="1">
      <alignment horizontal="left" vertical="center"/>
    </xf>
    <xf numFmtId="0" fontId="22" fillId="0" borderId="0" xfId="0" applyFont="1"/>
    <xf numFmtId="0" fontId="19" fillId="0" borderId="0" xfId="3" applyFont="1" applyFill="1" applyAlignment="1">
      <alignment horizontal="left"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3" xfId="3" applyFont="1" applyFill="1" applyBorder="1" applyAlignment="1">
      <alignment vertical="center"/>
    </xf>
    <xf numFmtId="0" fontId="24" fillId="0" borderId="0" xfId="0" applyFont="1"/>
    <xf numFmtId="0" fontId="16" fillId="0" borderId="0" xfId="3" applyFont="1" applyFill="1" applyBorder="1" applyAlignment="1">
      <alignment vertical="center"/>
    </xf>
    <xf numFmtId="0" fontId="22" fillId="0" borderId="0" xfId="0" applyFont="1" applyAlignment="1"/>
    <xf numFmtId="0" fontId="33" fillId="0" borderId="0" xfId="3" applyFont="1" applyFill="1" applyAlignment="1">
      <alignment horizontal="left" vertical="center"/>
    </xf>
    <xf numFmtId="0" fontId="3" fillId="0" borderId="0" xfId="0" applyFont="1"/>
    <xf numFmtId="0" fontId="33" fillId="0" borderId="0" xfId="3" applyFont="1" applyFill="1" applyBorder="1" applyAlignment="1">
      <alignment horizontal="left" vertical="center"/>
    </xf>
    <xf numFmtId="0" fontId="33" fillId="0" borderId="0" xfId="3" applyFont="1" applyFill="1" applyBorder="1" applyAlignment="1">
      <alignment horizontal="right" vertical="center"/>
    </xf>
    <xf numFmtId="0" fontId="33" fillId="5" borderId="0" xfId="3" applyFont="1" applyFill="1" applyAlignment="1">
      <alignment horizontal="left" vertical="center"/>
    </xf>
    <xf numFmtId="0" fontId="33" fillId="5" borderId="0" xfId="3" applyFont="1" applyFill="1" applyBorder="1" applyAlignment="1">
      <alignment horizontal="left" vertical="center"/>
    </xf>
    <xf numFmtId="0" fontId="24" fillId="5" borderId="0" xfId="3" applyFont="1" applyFill="1" applyBorder="1" applyAlignment="1">
      <alignment vertical="center"/>
    </xf>
    <xf numFmtId="0" fontId="39" fillId="5" borderId="0" xfId="2" applyFont="1" applyFill="1" applyBorder="1" applyAlignment="1"/>
    <xf numFmtId="0" fontId="30" fillId="0" borderId="34" xfId="3" applyFont="1" applyFill="1" applyBorder="1" applyAlignment="1">
      <alignment horizontal="left" vertical="center"/>
    </xf>
    <xf numFmtId="0" fontId="40" fillId="5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0" fontId="39" fillId="0" borderId="0" xfId="4" applyFont="1" applyFill="1" applyBorder="1" applyAlignment="1"/>
    <xf numFmtId="0" fontId="43" fillId="0" borderId="0" xfId="3" applyFont="1" applyFill="1" applyBorder="1" applyAlignment="1">
      <alignment vertical="center" wrapText="1"/>
    </xf>
    <xf numFmtId="0" fontId="43" fillId="0" borderId="39" xfId="3" applyFont="1" applyFill="1" applyBorder="1" applyAlignment="1">
      <alignment horizontal="left" vertical="center"/>
    </xf>
    <xf numFmtId="0" fontId="34" fillId="0" borderId="39" xfId="3" applyFont="1" applyFill="1" applyBorder="1" applyAlignment="1">
      <alignment vertical="center"/>
    </xf>
    <xf numFmtId="0" fontId="43" fillId="0" borderId="0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vertical="center"/>
    </xf>
    <xf numFmtId="0" fontId="47" fillId="0" borderId="0" xfId="3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0" fontId="34" fillId="0" borderId="0" xfId="3" applyFont="1" applyFill="1" applyBorder="1" applyAlignment="1">
      <alignment horizontal="left" vertical="center"/>
    </xf>
    <xf numFmtId="0" fontId="43" fillId="0" borderId="0" xfId="3" applyFont="1" applyFill="1" applyAlignment="1">
      <alignment horizontal="left" vertical="center"/>
    </xf>
    <xf numFmtId="0" fontId="33" fillId="0" borderId="0" xfId="0" applyFont="1"/>
    <xf numFmtId="0" fontId="34" fillId="6" borderId="0" xfId="3" applyFont="1" applyFill="1" applyBorder="1" applyAlignment="1">
      <alignment horizontal="left" vertical="center"/>
    </xf>
    <xf numFmtId="0" fontId="24" fillId="6" borderId="0" xfId="3" applyFont="1" applyFill="1" applyBorder="1" applyAlignment="1">
      <alignment horizontal="left" vertical="center"/>
    </xf>
    <xf numFmtId="0" fontId="33" fillId="6" borderId="0" xfId="3" applyFont="1" applyFill="1" applyBorder="1" applyAlignment="1">
      <alignment horizontal="left" vertical="center"/>
    </xf>
    <xf numFmtId="0" fontId="33" fillId="6" borderId="0" xfId="3" applyFont="1" applyFill="1" applyBorder="1" applyAlignment="1">
      <alignment vertical="center"/>
    </xf>
    <xf numFmtId="0" fontId="36" fillId="6" borderId="0" xfId="3" applyFont="1" applyFill="1" applyBorder="1" applyAlignment="1">
      <alignment vertical="center"/>
    </xf>
    <xf numFmtId="0" fontId="34" fillId="6" borderId="0" xfId="3" applyFont="1" applyFill="1" applyBorder="1" applyAlignment="1">
      <alignment vertical="center"/>
    </xf>
    <xf numFmtId="0" fontId="37" fillId="6" borderId="0" xfId="3" applyFont="1" applyFill="1" applyBorder="1" applyAlignment="1">
      <alignment horizontal="left" vertical="center"/>
    </xf>
    <xf numFmtId="0" fontId="34" fillId="6" borderId="0" xfId="3" applyFont="1" applyFill="1" applyBorder="1" applyAlignment="1">
      <alignment horizontal="left" vertical="center" wrapText="1" indent="2"/>
    </xf>
    <xf numFmtId="0" fontId="29" fillId="6" borderId="0" xfId="3" applyFont="1" applyFill="1" applyBorder="1" applyAlignment="1">
      <alignment vertical="center"/>
    </xf>
    <xf numFmtId="0" fontId="34" fillId="6" borderId="0" xfId="3" applyFont="1" applyFill="1" applyBorder="1" applyAlignment="1">
      <alignment vertical="center" wrapText="1"/>
    </xf>
    <xf numFmtId="0" fontId="37" fillId="6" borderId="0" xfId="3" applyFont="1" applyFill="1" applyBorder="1" applyAlignment="1">
      <alignment vertical="center"/>
    </xf>
    <xf numFmtId="0" fontId="24" fillId="6" borderId="0" xfId="3" applyFont="1" applyFill="1" applyBorder="1" applyAlignment="1">
      <alignment vertical="center"/>
    </xf>
    <xf numFmtId="0" fontId="30" fillId="6" borderId="0" xfId="3" applyFont="1" applyFill="1" applyBorder="1" applyAlignment="1">
      <alignment vertical="center"/>
    </xf>
    <xf numFmtId="0" fontId="35" fillId="6" borderId="0" xfId="3" applyFont="1" applyFill="1" applyBorder="1" applyAlignment="1">
      <alignment vertical="center"/>
    </xf>
    <xf numFmtId="0" fontId="37" fillId="6" borderId="0" xfId="3" applyFont="1" applyFill="1" applyBorder="1" applyAlignment="1">
      <alignment horizontal="left" vertical="center" indent="2"/>
    </xf>
    <xf numFmtId="0" fontId="40" fillId="7" borderId="34" xfId="3" applyFont="1" applyFill="1" applyBorder="1" applyAlignment="1">
      <alignment horizontal="left" vertical="center"/>
    </xf>
    <xf numFmtId="0" fontId="39" fillId="6" borderId="0" xfId="4" applyFont="1" applyFill="1" applyBorder="1" applyAlignment="1"/>
    <xf numFmtId="0" fontId="41" fillId="6" borderId="23" xfId="3" applyFont="1" applyFill="1" applyBorder="1" applyAlignment="1">
      <alignment vertical="center" wrapText="1"/>
    </xf>
    <xf numFmtId="0" fontId="43" fillId="6" borderId="24" xfId="3" applyFont="1" applyFill="1" applyBorder="1" applyAlignment="1">
      <alignment vertical="center" wrapText="1"/>
    </xf>
    <xf numFmtId="0" fontId="44" fillId="6" borderId="25" xfId="3" applyFont="1" applyFill="1" applyBorder="1" applyAlignment="1">
      <alignment vertical="center" wrapText="1"/>
    </xf>
    <xf numFmtId="0" fontId="41" fillId="6" borderId="26" xfId="3" applyFont="1" applyFill="1" applyBorder="1" applyAlignment="1">
      <alignment vertical="center" wrapText="1"/>
    </xf>
    <xf numFmtId="0" fontId="43" fillId="6" borderId="1" xfId="3" applyFont="1" applyFill="1" applyBorder="1" applyAlignment="1">
      <alignment vertical="center" wrapText="1"/>
    </xf>
    <xf numFmtId="0" fontId="43" fillId="6" borderId="27" xfId="3" applyFont="1" applyFill="1" applyBorder="1" applyAlignment="1">
      <alignment vertical="center" wrapText="1"/>
    </xf>
    <xf numFmtId="0" fontId="43" fillId="6" borderId="30" xfId="3" applyFont="1" applyFill="1" applyBorder="1" applyAlignment="1">
      <alignment vertical="center" wrapText="1"/>
    </xf>
    <xf numFmtId="0" fontId="43" fillId="6" borderId="31" xfId="3" applyFont="1" applyFill="1" applyBorder="1" applyAlignment="1">
      <alignment vertical="center" wrapText="1"/>
    </xf>
    <xf numFmtId="0" fontId="44" fillId="6" borderId="30" xfId="3" applyFont="1" applyFill="1" applyBorder="1" applyAlignment="1">
      <alignment vertical="center" wrapText="1"/>
    </xf>
    <xf numFmtId="0" fontId="44" fillId="6" borderId="28" xfId="3" applyFont="1" applyFill="1" applyBorder="1" applyAlignment="1">
      <alignment vertical="center" wrapText="1"/>
    </xf>
    <xf numFmtId="0" fontId="43" fillId="6" borderId="20" xfId="3" applyFont="1" applyFill="1" applyBorder="1" applyAlignment="1">
      <alignment vertical="center" wrapText="1"/>
    </xf>
    <xf numFmtId="0" fontId="43" fillId="6" borderId="29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horizontal="left" vertical="center"/>
    </xf>
    <xf numFmtId="0" fontId="35" fillId="0" borderId="8" xfId="3" applyFont="1" applyFill="1" applyBorder="1" applyAlignment="1" applyProtection="1">
      <alignment vertical="center"/>
      <protection locked="0"/>
    </xf>
    <xf numFmtId="0" fontId="33" fillId="0" borderId="2" xfId="3" applyFont="1" applyFill="1" applyBorder="1" applyAlignment="1">
      <alignment horizontal="left" vertical="center"/>
    </xf>
    <xf numFmtId="0" fontId="34" fillId="0" borderId="2" xfId="3" applyFont="1" applyFill="1" applyBorder="1" applyAlignment="1">
      <alignment horizontal="left" vertical="center"/>
    </xf>
    <xf numFmtId="0" fontId="34" fillId="0" borderId="3" xfId="3" applyFont="1" applyFill="1" applyBorder="1" applyAlignment="1" applyProtection="1">
      <alignment horizontal="left" vertical="center" indent="2"/>
      <protection locked="0"/>
    </xf>
    <xf numFmtId="0" fontId="43" fillId="4" borderId="5" xfId="3" applyFont="1" applyFill="1" applyBorder="1" applyAlignment="1">
      <alignment horizontal="left" vertical="center"/>
    </xf>
    <xf numFmtId="0" fontId="24" fillId="0" borderId="3" xfId="3" applyFont="1" applyFill="1" applyBorder="1" applyAlignment="1" applyProtection="1">
      <alignment horizontal="left" vertical="center" indent="2"/>
      <protection locked="0"/>
    </xf>
    <xf numFmtId="0" fontId="34" fillId="0" borderId="4" xfId="3" applyFont="1" applyFill="1" applyBorder="1" applyAlignment="1">
      <alignment vertical="center"/>
    </xf>
    <xf numFmtId="0" fontId="43" fillId="0" borderId="2" xfId="3" applyFont="1" applyFill="1" applyBorder="1" applyAlignment="1">
      <alignment horizontal="left" vertical="center"/>
    </xf>
    <xf numFmtId="0" fontId="34" fillId="0" borderId="9" xfId="3" applyFont="1" applyFill="1" applyBorder="1" applyAlignment="1">
      <alignment vertical="center"/>
    </xf>
    <xf numFmtId="0" fontId="43" fillId="4" borderId="10" xfId="3" applyFont="1" applyFill="1" applyBorder="1" applyAlignment="1">
      <alignment horizontal="left" vertical="center"/>
    </xf>
    <xf numFmtId="0" fontId="34" fillId="0" borderId="8" xfId="3" applyFont="1" applyFill="1" applyBorder="1" applyAlignment="1" applyProtection="1">
      <alignment horizontal="left" vertical="center" indent="2"/>
      <protection locked="0"/>
    </xf>
    <xf numFmtId="0" fontId="33" fillId="2" borderId="15" xfId="3" applyFont="1" applyFill="1" applyBorder="1" applyAlignment="1">
      <alignment horizontal="left" vertical="center"/>
    </xf>
    <xf numFmtId="0" fontId="34" fillId="0" borderId="3" xfId="3" applyFont="1" applyFill="1" applyBorder="1" applyAlignment="1" applyProtection="1">
      <alignment horizontal="left" vertical="center" wrapText="1" indent="2"/>
      <protection locked="0"/>
    </xf>
    <xf numFmtId="0" fontId="34" fillId="0" borderId="11" xfId="3" applyFont="1" applyFill="1" applyBorder="1" applyAlignment="1" applyProtection="1">
      <alignment horizontal="left" vertical="center" wrapText="1" indent="2"/>
      <protection locked="0"/>
    </xf>
    <xf numFmtId="0" fontId="43" fillId="0" borderId="1" xfId="3" applyFont="1" applyFill="1" applyBorder="1" applyAlignment="1">
      <alignment horizontal="left" vertical="center"/>
    </xf>
    <xf numFmtId="0" fontId="43" fillId="4" borderId="1" xfId="3" applyFont="1" applyFill="1" applyBorder="1" applyAlignment="1">
      <alignment horizontal="left" vertical="center"/>
    </xf>
    <xf numFmtId="0" fontId="43" fillId="4" borderId="0" xfId="3" applyFont="1" applyFill="1" applyBorder="1" applyAlignment="1">
      <alignment horizontal="left" vertical="center"/>
    </xf>
    <xf numFmtId="0" fontId="43" fillId="0" borderId="11" xfId="3" applyFont="1" applyFill="1" applyBorder="1" applyAlignment="1">
      <alignment horizontal="left" vertical="center"/>
    </xf>
    <xf numFmtId="0" fontId="43" fillId="4" borderId="12" xfId="3" applyFont="1" applyFill="1" applyBorder="1" applyAlignment="1">
      <alignment horizontal="left" vertical="center"/>
    </xf>
    <xf numFmtId="0" fontId="43" fillId="0" borderId="10" xfId="3" applyFont="1" applyFill="1" applyBorder="1" applyAlignment="1">
      <alignment horizontal="left" vertical="center"/>
    </xf>
    <xf numFmtId="0" fontId="47" fillId="4" borderId="2" xfId="3" applyFont="1" applyFill="1" applyBorder="1" applyAlignment="1">
      <alignment vertical="center"/>
    </xf>
    <xf numFmtId="0" fontId="33" fillId="0" borderId="22" xfId="3" applyFont="1" applyFill="1" applyBorder="1" applyAlignment="1">
      <alignment horizontal="left" vertical="center"/>
    </xf>
    <xf numFmtId="0" fontId="33" fillId="0" borderId="15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indent="1"/>
    </xf>
    <xf numFmtId="0" fontId="47" fillId="4" borderId="35" xfId="3" applyFont="1" applyFill="1" applyBorder="1" applyAlignment="1">
      <alignment vertical="center"/>
    </xf>
    <xf numFmtId="0" fontId="34" fillId="0" borderId="2" xfId="3" applyFont="1" applyFill="1" applyBorder="1" applyAlignment="1">
      <alignment horizontal="left" vertical="center" indent="1"/>
    </xf>
    <xf numFmtId="0" fontId="47" fillId="4" borderId="0" xfId="3" applyFont="1" applyFill="1" applyBorder="1" applyAlignment="1">
      <alignment vertical="center"/>
    </xf>
    <xf numFmtId="0" fontId="34" fillId="0" borderId="3" xfId="3" applyFont="1" applyFill="1" applyBorder="1" applyAlignment="1" applyProtection="1">
      <alignment horizontal="left" vertical="center" indent="4"/>
      <protection locked="0"/>
    </xf>
    <xf numFmtId="0" fontId="34" fillId="0" borderId="3" xfId="3" applyFont="1" applyFill="1" applyBorder="1" applyAlignment="1" applyProtection="1">
      <alignment horizontal="left" vertical="center" indent="6"/>
      <protection locked="0"/>
    </xf>
    <xf numFmtId="0" fontId="43" fillId="0" borderId="38" xfId="3" applyFont="1" applyFill="1" applyBorder="1" applyAlignment="1">
      <alignment horizontal="left" vertical="center"/>
    </xf>
    <xf numFmtId="0" fontId="43" fillId="4" borderId="20" xfId="3" applyFont="1" applyFill="1" applyBorder="1" applyAlignment="1">
      <alignment horizontal="left" vertical="center"/>
    </xf>
    <xf numFmtId="0" fontId="34" fillId="0" borderId="0" xfId="3" applyFont="1" applyFill="1" applyBorder="1" applyAlignment="1" applyProtection="1">
      <alignment horizontal="left" vertical="center" indent="4"/>
      <protection locked="0"/>
    </xf>
    <xf numFmtId="10" fontId="34" fillId="0" borderId="4" xfId="3" applyNumberFormat="1" applyFont="1" applyFill="1" applyBorder="1" applyAlignment="1">
      <alignment horizontal="left" vertical="center"/>
    </xf>
    <xf numFmtId="0" fontId="43" fillId="0" borderId="5" xfId="3" applyFont="1" applyFill="1" applyBorder="1" applyAlignment="1">
      <alignment horizontal="left" vertical="center"/>
    </xf>
    <xf numFmtId="0" fontId="35" fillId="0" borderId="22" xfId="3" applyFont="1" applyFill="1" applyBorder="1" applyAlignment="1" applyProtection="1">
      <alignment vertical="center"/>
      <protection locked="0"/>
    </xf>
    <xf numFmtId="0" fontId="41" fillId="0" borderId="15" xfId="3" applyFont="1" applyFill="1" applyBorder="1" applyAlignment="1">
      <alignment horizontal="left" vertical="center"/>
    </xf>
    <xf numFmtId="0" fontId="48" fillId="0" borderId="15" xfId="3" applyFont="1" applyFill="1" applyBorder="1" applyAlignment="1">
      <alignment vertical="center"/>
    </xf>
    <xf numFmtId="0" fontId="34" fillId="0" borderId="8" xfId="3" applyFont="1" applyFill="1" applyBorder="1" applyAlignment="1" applyProtection="1">
      <alignment vertical="center"/>
      <protection locked="0"/>
    </xf>
    <xf numFmtId="0" fontId="34" fillId="7" borderId="4" xfId="3" applyFont="1" applyFill="1" applyBorder="1" applyAlignment="1">
      <alignment vertical="center"/>
    </xf>
    <xf numFmtId="166" fontId="34" fillId="7" borderId="4" xfId="3" applyNumberFormat="1" applyFont="1" applyFill="1" applyBorder="1" applyAlignment="1">
      <alignment vertical="center"/>
    </xf>
    <xf numFmtId="0" fontId="34" fillId="7" borderId="0" xfId="3" applyFont="1" applyFill="1" applyBorder="1" applyAlignment="1">
      <alignment vertical="center"/>
    </xf>
    <xf numFmtId="166" fontId="34" fillId="7" borderId="0" xfId="3" applyNumberFormat="1" applyFont="1" applyFill="1" applyBorder="1" applyAlignment="1">
      <alignment vertical="center"/>
    </xf>
    <xf numFmtId="0" fontId="53" fillId="7" borderId="20" xfId="3" applyFont="1" applyFill="1" applyBorder="1" applyAlignment="1">
      <alignment vertical="center"/>
    </xf>
    <xf numFmtId="0" fontId="39" fillId="7" borderId="2" xfId="4" applyFont="1" applyFill="1" applyBorder="1" applyAlignment="1">
      <alignment vertical="center"/>
    </xf>
    <xf numFmtId="0" fontId="34" fillId="7" borderId="35" xfId="3" applyFont="1" applyFill="1" applyBorder="1" applyAlignment="1">
      <alignment vertical="center" wrapText="1"/>
    </xf>
    <xf numFmtId="0" fontId="51" fillId="7" borderId="20" xfId="4" applyFont="1" applyFill="1" applyBorder="1" applyAlignment="1">
      <alignment vertical="center" wrapText="1"/>
    </xf>
    <xf numFmtId="0" fontId="34" fillId="7" borderId="1" xfId="3" applyFont="1" applyFill="1" applyBorder="1" applyAlignment="1">
      <alignment vertical="center"/>
    </xf>
    <xf numFmtId="165" fontId="34" fillId="7" borderId="0" xfId="1" applyNumberFormat="1" applyFont="1" applyFill="1" applyBorder="1" applyAlignment="1">
      <alignment vertical="center"/>
    </xf>
    <xf numFmtId="0" fontId="35" fillId="0" borderId="2" xfId="3" applyFont="1" applyFill="1" applyBorder="1" applyAlignment="1" applyProtection="1">
      <alignment vertical="center"/>
      <protection locked="0"/>
    </xf>
    <xf numFmtId="0" fontId="41" fillId="0" borderId="2" xfId="3" applyFont="1" applyFill="1" applyBorder="1" applyAlignment="1">
      <alignment horizontal="left" vertical="center"/>
    </xf>
    <xf numFmtId="10" fontId="48" fillId="0" borderId="2" xfId="3" applyNumberFormat="1" applyFont="1" applyFill="1" applyBorder="1" applyAlignment="1">
      <alignment vertical="center"/>
    </xf>
    <xf numFmtId="0" fontId="34" fillId="0" borderId="8" xfId="3" applyFont="1" applyFill="1" applyBorder="1" applyAlignment="1" applyProtection="1">
      <alignment horizontal="left" vertical="center" indent="4"/>
      <protection locked="0"/>
    </xf>
    <xf numFmtId="0" fontId="34" fillId="7" borderId="2" xfId="3" applyFont="1" applyFill="1" applyBorder="1" applyAlignment="1">
      <alignment vertical="center"/>
    </xf>
    <xf numFmtId="0" fontId="43" fillId="4" borderId="2" xfId="3" applyFont="1" applyFill="1" applyBorder="1" applyAlignment="1">
      <alignment horizontal="left" vertical="center"/>
    </xf>
    <xf numFmtId="0" fontId="51" fillId="0" borderId="0" xfId="2" applyFont="1" applyFill="1"/>
    <xf numFmtId="0" fontId="24" fillId="0" borderId="0" xfId="3" applyFont="1" applyFill="1" applyBorder="1" applyAlignment="1">
      <alignment horizontal="left" vertical="center"/>
    </xf>
    <xf numFmtId="0" fontId="28" fillId="0" borderId="23" xfId="2" applyFont="1" applyFill="1" applyBorder="1" applyAlignment="1">
      <alignment horizontal="left" vertical="center" wrapText="1"/>
    </xf>
    <xf numFmtId="0" fontId="34" fillId="0" borderId="23" xfId="3" applyFont="1" applyFill="1" applyBorder="1" applyAlignment="1">
      <alignment vertical="center" wrapText="1"/>
    </xf>
    <xf numFmtId="0" fontId="33" fillId="4" borderId="23" xfId="3" applyFont="1" applyFill="1" applyBorder="1" applyAlignment="1">
      <alignment horizontal="left" vertical="center"/>
    </xf>
    <xf numFmtId="0" fontId="34" fillId="0" borderId="24" xfId="3" applyFont="1" applyFill="1" applyBorder="1" applyAlignment="1">
      <alignment horizontal="left" vertical="center" indent="1"/>
    </xf>
    <xf numFmtId="0" fontId="34" fillId="0" borderId="24" xfId="3" applyFont="1" applyFill="1" applyBorder="1" applyAlignment="1">
      <alignment vertical="center" wrapText="1"/>
    </xf>
    <xf numFmtId="0" fontId="33" fillId="4" borderId="24" xfId="3" applyFont="1" applyFill="1" applyBorder="1" applyAlignment="1">
      <alignment horizontal="left" vertical="center"/>
    </xf>
    <xf numFmtId="0" fontId="34" fillId="0" borderId="24" xfId="3" applyFont="1" applyFill="1" applyBorder="1" applyAlignment="1">
      <alignment horizontal="left" vertical="center" indent="3"/>
    </xf>
    <xf numFmtId="0" fontId="34" fillId="0" borderId="25" xfId="3" applyFont="1" applyFill="1" applyBorder="1" applyAlignment="1">
      <alignment horizontal="left" vertical="center" indent="3"/>
    </xf>
    <xf numFmtId="0" fontId="33" fillId="4" borderId="25" xfId="3" applyFont="1" applyFill="1" applyBorder="1" applyAlignment="1">
      <alignment horizontal="left" vertical="center"/>
    </xf>
    <xf numFmtId="0" fontId="33" fillId="0" borderId="31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indent="5"/>
    </xf>
    <xf numFmtId="0" fontId="33" fillId="0" borderId="24" xfId="3" applyFont="1" applyFill="1" applyBorder="1" applyAlignment="1">
      <alignment horizontal="left" vertical="center"/>
    </xf>
    <xf numFmtId="0" fontId="34" fillId="0" borderId="30" xfId="3" applyFont="1" applyFill="1" applyBorder="1" applyAlignment="1">
      <alignment horizontal="left" vertical="center" indent="5"/>
    </xf>
    <xf numFmtId="0" fontId="34" fillId="0" borderId="30" xfId="3" applyFont="1" applyFill="1" applyBorder="1" applyAlignment="1">
      <alignment horizontal="left" vertical="center" indent="1"/>
    </xf>
    <xf numFmtId="0" fontId="34" fillId="0" borderId="37" xfId="3" applyFont="1" applyFill="1" applyBorder="1" applyAlignment="1">
      <alignment horizontal="left" vertical="center"/>
    </xf>
    <xf numFmtId="0" fontId="33" fillId="0" borderId="37" xfId="3" applyFont="1" applyFill="1" applyBorder="1" applyAlignment="1">
      <alignment horizontal="left" vertical="center"/>
    </xf>
    <xf numFmtId="0" fontId="37" fillId="0" borderId="23" xfId="3" applyFont="1" applyFill="1" applyBorder="1" applyAlignment="1">
      <alignment vertical="center"/>
    </xf>
    <xf numFmtId="0" fontId="34" fillId="0" borderId="25" xfId="3" applyFont="1" applyFill="1" applyBorder="1" applyAlignment="1">
      <alignment horizontal="left" vertical="center" indent="1"/>
    </xf>
    <xf numFmtId="0" fontId="33" fillId="0" borderId="23" xfId="3" applyFont="1" applyFill="1" applyBorder="1" applyAlignment="1">
      <alignment vertical="center"/>
    </xf>
    <xf numFmtId="0" fontId="34" fillId="0" borderId="24" xfId="3" applyFont="1" applyFill="1" applyBorder="1" applyAlignment="1">
      <alignment horizontal="left" vertical="center" wrapText="1" indent="1"/>
    </xf>
    <xf numFmtId="0" fontId="34" fillId="0" borderId="24" xfId="3" applyFont="1" applyFill="1" applyBorder="1" applyAlignment="1">
      <alignment horizontal="left" vertical="center" wrapText="1" indent="3"/>
    </xf>
    <xf numFmtId="0" fontId="34" fillId="0" borderId="25" xfId="3" applyFont="1" applyFill="1" applyBorder="1" applyAlignment="1">
      <alignment horizontal="left" vertical="center" wrapText="1" indent="3"/>
    </xf>
    <xf numFmtId="0" fontId="34" fillId="0" borderId="25" xfId="3" applyFont="1" applyFill="1" applyBorder="1" applyAlignment="1">
      <alignment horizontal="left" vertical="center" wrapText="1" indent="1"/>
    </xf>
    <xf numFmtId="0" fontId="24" fillId="0" borderId="23" xfId="3" applyFont="1" applyFill="1" applyBorder="1" applyAlignment="1">
      <alignment vertical="center"/>
    </xf>
    <xf numFmtId="0" fontId="36" fillId="0" borderId="24" xfId="2" applyFont="1" applyFill="1" applyBorder="1" applyAlignment="1">
      <alignment horizontal="left" vertical="center" wrapText="1" indent="1"/>
    </xf>
    <xf numFmtId="0" fontId="36" fillId="0" borderId="25" xfId="2" applyFont="1" applyFill="1" applyBorder="1" applyAlignment="1">
      <alignment horizontal="left" vertical="center" wrapText="1" indent="1"/>
    </xf>
    <xf numFmtId="167" fontId="34" fillId="0" borderId="25" xfId="6" applyNumberFormat="1" applyFont="1" applyFill="1" applyBorder="1" applyAlignment="1">
      <alignment vertical="center" wrapText="1"/>
    </xf>
    <xf numFmtId="0" fontId="34" fillId="0" borderId="25" xfId="3" applyFont="1" applyFill="1" applyBorder="1" applyAlignment="1">
      <alignment vertical="center" wrapText="1"/>
    </xf>
    <xf numFmtId="0" fontId="36" fillId="0" borderId="24" xfId="2" applyFont="1" applyFill="1" applyBorder="1" applyAlignment="1">
      <alignment horizontal="left" vertical="center" wrapText="1" indent="3"/>
    </xf>
    <xf numFmtId="0" fontId="36" fillId="0" borderId="25" xfId="2" applyFont="1" applyFill="1" applyBorder="1" applyAlignment="1">
      <alignment horizontal="left" vertical="center" wrapText="1" indent="3"/>
    </xf>
    <xf numFmtId="0" fontId="33" fillId="0" borderId="20" xfId="3" applyFont="1" applyFill="1" applyBorder="1" applyAlignment="1">
      <alignment horizontal="left" vertical="center"/>
    </xf>
    <xf numFmtId="0" fontId="34" fillId="5" borderId="23" xfId="3" applyFont="1" applyFill="1" applyBorder="1" applyAlignment="1">
      <alignment vertical="center" wrapText="1"/>
    </xf>
    <xf numFmtId="0" fontId="24" fillId="5" borderId="23" xfId="3" applyFont="1" applyFill="1" applyBorder="1" applyAlignment="1">
      <alignment vertical="center"/>
    </xf>
    <xf numFmtId="0" fontId="36" fillId="0" borderId="24" xfId="2" applyFont="1" applyFill="1" applyBorder="1" applyAlignment="1">
      <alignment horizontal="left" vertical="center" wrapText="1"/>
    </xf>
    <xf numFmtId="0" fontId="34" fillId="0" borderId="0" xfId="3" applyFont="1" applyFill="1" applyBorder="1" applyAlignment="1">
      <alignment vertical="center" wrapText="1"/>
    </xf>
    <xf numFmtId="0" fontId="24" fillId="0" borderId="2" xfId="3" applyFont="1" applyFill="1" applyBorder="1" applyAlignment="1">
      <alignment vertical="center"/>
    </xf>
    <xf numFmtId="0" fontId="34" fillId="0" borderId="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/>
    </xf>
    <xf numFmtId="0" fontId="34" fillId="7" borderId="24" xfId="3" applyFont="1" applyFill="1" applyBorder="1" applyAlignment="1">
      <alignment vertical="center" wrapText="1"/>
    </xf>
    <xf numFmtId="0" fontId="34" fillId="7" borderId="25" xfId="3" applyFont="1" applyFill="1" applyBorder="1" applyAlignment="1">
      <alignment vertical="center" wrapText="1"/>
    </xf>
    <xf numFmtId="0" fontId="36" fillId="7" borderId="25" xfId="4" applyFont="1" applyFill="1" applyBorder="1" applyAlignment="1">
      <alignment vertical="center"/>
    </xf>
    <xf numFmtId="0" fontId="34" fillId="7" borderId="24" xfId="3" applyFont="1" applyFill="1" applyBorder="1" applyAlignment="1">
      <alignment horizontal="left" vertical="center" wrapText="1" indent="3"/>
    </xf>
    <xf numFmtId="0" fontId="24" fillId="7" borderId="25" xfId="3" applyFont="1" applyFill="1" applyBorder="1" applyAlignment="1">
      <alignment vertical="center"/>
    </xf>
    <xf numFmtId="0" fontId="54" fillId="0" borderId="0" xfId="3" applyFont="1" applyFill="1" applyBorder="1" applyAlignment="1">
      <alignment horizontal="left" vertical="center"/>
    </xf>
    <xf numFmtId="0" fontId="55" fillId="0" borderId="0" xfId="3" applyNumberFormat="1" applyFont="1" applyFill="1" applyBorder="1" applyAlignment="1">
      <alignment vertical="center"/>
    </xf>
    <xf numFmtId="0" fontId="43" fillId="0" borderId="0" xfId="3" applyNumberFormat="1" applyFont="1" applyFill="1" applyBorder="1" applyAlignment="1">
      <alignment vertical="center"/>
    </xf>
    <xf numFmtId="164" fontId="43" fillId="0" borderId="0" xfId="1" applyFont="1" applyFill="1" applyAlignment="1">
      <alignment horizontal="left" vertical="center"/>
    </xf>
    <xf numFmtId="0" fontId="43" fillId="0" borderId="0" xfId="3" applyFont="1" applyFill="1" applyBorder="1" applyAlignment="1">
      <alignment vertical="center"/>
    </xf>
    <xf numFmtId="168" fontId="43" fillId="0" borderId="0" xfId="1" applyNumberFormat="1" applyFont="1" applyFill="1" applyAlignment="1">
      <alignment horizontal="left" vertical="center"/>
    </xf>
    <xf numFmtId="0" fontId="43" fillId="0" borderId="0" xfId="3" applyNumberFormat="1" applyFont="1" applyFill="1" applyAlignment="1">
      <alignment horizontal="left" vertical="center"/>
    </xf>
    <xf numFmtId="0" fontId="43" fillId="8" borderId="28" xfId="3" applyNumberFormat="1" applyFont="1" applyFill="1" applyBorder="1" applyAlignment="1">
      <alignment vertical="center"/>
    </xf>
    <xf numFmtId="0" fontId="43" fillId="6" borderId="20" xfId="3" applyFont="1" applyFill="1" applyBorder="1" applyAlignment="1">
      <alignment vertical="center"/>
    </xf>
    <xf numFmtId="0" fontId="26" fillId="6" borderId="0" xfId="0" applyFont="1" applyFill="1" applyBorder="1" applyAlignment="1">
      <alignment vertical="center"/>
    </xf>
    <xf numFmtId="0" fontId="33" fillId="0" borderId="0" xfId="0" applyFont="1" applyAlignment="1"/>
    <xf numFmtId="168" fontId="33" fillId="0" borderId="0" xfId="1" applyNumberFormat="1" applyFont="1"/>
    <xf numFmtId="0" fontId="43" fillId="0" borderId="0" xfId="0" applyFont="1"/>
    <xf numFmtId="164" fontId="33" fillId="0" borderId="0" xfId="1" applyFont="1"/>
    <xf numFmtId="0" fontId="54" fillId="0" borderId="32" xfId="0" applyFont="1" applyBorder="1"/>
    <xf numFmtId="0" fontId="54" fillId="0" borderId="15" xfId="0" applyFont="1" applyBorder="1"/>
    <xf numFmtId="164" fontId="54" fillId="0" borderId="33" xfId="1" applyFont="1" applyBorder="1"/>
    <xf numFmtId="0" fontId="58" fillId="0" borderId="0" xfId="5" applyFont="1"/>
    <xf numFmtId="0" fontId="54" fillId="3" borderId="2" xfId="0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64" fontId="33" fillId="0" borderId="0" xfId="1" applyFont="1" applyAlignment="1">
      <alignment horizontal="right"/>
    </xf>
    <xf numFmtId="0" fontId="58" fillId="0" borderId="0" xfId="5" applyNumberFormat="1" applyFont="1"/>
    <xf numFmtId="164" fontId="33" fillId="0" borderId="0" xfId="0" applyNumberFormat="1" applyFont="1"/>
    <xf numFmtId="0" fontId="43" fillId="6" borderId="0" xfId="3" applyFont="1" applyFill="1" applyBorder="1" applyAlignment="1">
      <alignment horizontal="left" vertical="center" indent="1"/>
    </xf>
    <xf numFmtId="0" fontId="43" fillId="6" borderId="0" xfId="3" applyFont="1" applyFill="1" applyBorder="1" applyAlignment="1">
      <alignment horizontal="left" vertical="center"/>
    </xf>
    <xf numFmtId="164" fontId="43" fillId="6" borderId="0" xfId="1" applyFont="1" applyFill="1" applyBorder="1" applyAlignment="1">
      <alignment horizontal="left" vertical="center"/>
    </xf>
    <xf numFmtId="0" fontId="54" fillId="6" borderId="1" xfId="3" applyFont="1" applyFill="1" applyBorder="1" applyAlignment="1">
      <alignment horizontal="left" vertical="center"/>
    </xf>
    <xf numFmtId="164" fontId="54" fillId="6" borderId="1" xfId="1" applyFont="1" applyFill="1" applyBorder="1" applyAlignment="1">
      <alignment horizontal="left" vertical="center"/>
    </xf>
    <xf numFmtId="0" fontId="43" fillId="6" borderId="1" xfId="3" applyFont="1" applyFill="1" applyBorder="1" applyAlignment="1">
      <alignment horizontal="left" vertical="center"/>
    </xf>
    <xf numFmtId="164" fontId="43" fillId="6" borderId="1" xfId="1" applyFont="1" applyFill="1" applyBorder="1" applyAlignment="1">
      <alignment horizontal="left" vertical="center"/>
    </xf>
    <xf numFmtId="0" fontId="43" fillId="6" borderId="1" xfId="0" applyFont="1" applyFill="1" applyBorder="1"/>
    <xf numFmtId="0" fontId="43" fillId="6" borderId="19" xfId="3" applyFont="1" applyFill="1" applyBorder="1" applyAlignment="1">
      <alignment horizontal="left" vertical="center"/>
    </xf>
    <xf numFmtId="164" fontId="43" fillId="6" borderId="19" xfId="1" applyFont="1" applyFill="1" applyBorder="1" applyAlignment="1">
      <alignment horizontal="left" vertical="center"/>
    </xf>
    <xf numFmtId="0" fontId="44" fillId="0" borderId="0" xfId="3" applyFont="1" applyFill="1" applyAlignment="1">
      <alignment horizontal="left" vertical="center"/>
    </xf>
    <xf numFmtId="0" fontId="54" fillId="6" borderId="0" xfId="0" applyFont="1" applyFill="1" applyBorder="1" applyAlignment="1">
      <alignment vertical="center"/>
    </xf>
    <xf numFmtId="0" fontId="60" fillId="0" borderId="0" xfId="3" applyFont="1" applyFill="1" applyBorder="1" applyAlignment="1">
      <alignment horizontal="left" vertical="center"/>
    </xf>
    <xf numFmtId="0" fontId="60" fillId="0" borderId="0" xfId="3" applyFont="1" applyFill="1" applyAlignment="1">
      <alignment horizontal="left" vertical="center"/>
    </xf>
    <xf numFmtId="0" fontId="60" fillId="0" borderId="0" xfId="3" applyFont="1" applyFill="1" applyBorder="1" applyAlignment="1">
      <alignment vertical="center"/>
    </xf>
    <xf numFmtId="0" fontId="60" fillId="0" borderId="0" xfId="3" quotePrefix="1" applyFont="1" applyFill="1" applyBorder="1" applyAlignment="1">
      <alignment horizontal="left" vertical="center"/>
    </xf>
    <xf numFmtId="0" fontId="5" fillId="0" borderId="13" xfId="0" applyFont="1" applyFill="1" applyBorder="1" applyAlignment="1"/>
    <xf numFmtId="0" fontId="5" fillId="0" borderId="14" xfId="0" applyFont="1" applyFill="1" applyBorder="1" applyAlignment="1"/>
    <xf numFmtId="0" fontId="2" fillId="0" borderId="0" xfId="3" applyFont="1" applyFill="1" applyAlignment="1">
      <alignment horizontal="left" vertical="center"/>
    </xf>
    <xf numFmtId="0" fontId="33" fillId="0" borderId="24" xfId="3" applyFont="1" applyFill="1" applyBorder="1" applyAlignment="1">
      <alignment vertical="center"/>
    </xf>
    <xf numFmtId="0" fontId="36" fillId="0" borderId="25" xfId="2" applyFont="1" applyFill="1" applyBorder="1" applyAlignment="1">
      <alignment horizontal="left" vertical="center" wrapText="1" indent="2"/>
    </xf>
    <xf numFmtId="0" fontId="36" fillId="0" borderId="23" xfId="2" applyFont="1" applyFill="1" applyBorder="1" applyAlignment="1">
      <alignment horizontal="left" vertical="center" wrapText="1" indent="2"/>
    </xf>
    <xf numFmtId="0" fontId="33" fillId="0" borderId="1" xfId="3" applyFont="1" applyFill="1" applyBorder="1" applyAlignment="1">
      <alignment horizontal="left" vertical="center"/>
    </xf>
    <xf numFmtId="0" fontId="34" fillId="7" borderId="25" xfId="3" applyFont="1" applyFill="1" applyBorder="1" applyAlignment="1">
      <alignment horizontal="left" vertical="center" wrapText="1" indent="3"/>
    </xf>
    <xf numFmtId="0" fontId="34" fillId="0" borderId="2" xfId="3" applyFont="1" applyFill="1" applyBorder="1" applyAlignment="1">
      <alignment vertical="center"/>
    </xf>
    <xf numFmtId="0" fontId="34" fillId="0" borderId="2" xfId="3" applyFont="1" applyFill="1" applyBorder="1" applyAlignment="1" applyProtection="1">
      <alignment horizontal="left" vertical="center" indent="4"/>
      <protection locked="0"/>
    </xf>
    <xf numFmtId="0" fontId="51" fillId="7" borderId="2" xfId="4" applyFont="1" applyFill="1" applyBorder="1" applyAlignment="1">
      <alignment vertical="center" wrapText="1"/>
    </xf>
    <xf numFmtId="0" fontId="16" fillId="0" borderId="0" xfId="3" applyFont="1" applyFill="1" applyBorder="1" applyAlignment="1" applyProtection="1">
      <alignment vertical="center"/>
      <protection locked="0"/>
    </xf>
    <xf numFmtId="0" fontId="65" fillId="0" borderId="2" xfId="3" applyFont="1" applyFill="1" applyBorder="1" applyAlignment="1" applyProtection="1">
      <alignment horizontal="left" vertical="center"/>
      <protection locked="0"/>
    </xf>
    <xf numFmtId="0" fontId="66" fillId="0" borderId="2" xfId="3" applyFont="1" applyFill="1" applyBorder="1" applyAlignment="1">
      <alignment horizontal="left" vertical="center"/>
    </xf>
    <xf numFmtId="0" fontId="65" fillId="0" borderId="2" xfId="3" applyFont="1" applyFill="1" applyBorder="1" applyAlignment="1">
      <alignment horizontal="left" vertical="center"/>
    </xf>
    <xf numFmtId="0" fontId="67" fillId="0" borderId="2" xfId="3" applyFont="1" applyFill="1" applyBorder="1" applyAlignment="1">
      <alignment horizontal="left" vertical="center"/>
    </xf>
    <xf numFmtId="0" fontId="66" fillId="0" borderId="0" xfId="3" applyFont="1" applyFill="1" applyBorder="1" applyAlignment="1">
      <alignment horizontal="left" vertical="center"/>
    </xf>
    <xf numFmtId="0" fontId="65" fillId="0" borderId="0" xfId="3" applyFont="1" applyFill="1" applyBorder="1" applyAlignment="1">
      <alignment horizontal="left" vertical="center"/>
    </xf>
    <xf numFmtId="0" fontId="67" fillId="0" borderId="0" xfId="3" applyFont="1" applyFill="1" applyBorder="1" applyAlignment="1">
      <alignment horizontal="left" vertical="center"/>
    </xf>
    <xf numFmtId="0" fontId="66" fillId="0" borderId="0" xfId="3" applyFont="1" applyFill="1" applyAlignment="1">
      <alignment horizontal="left" vertical="center"/>
    </xf>
    <xf numFmtId="0" fontId="34" fillId="0" borderId="0" xfId="3" applyFont="1" applyFill="1" applyBorder="1" applyAlignment="1">
      <alignment horizontal="left" vertical="center" wrapText="1" indent="3"/>
    </xf>
    <xf numFmtId="164" fontId="33" fillId="0" borderId="0" xfId="1" applyFont="1" applyFill="1" applyAlignment="1">
      <alignment horizontal="left" vertical="center"/>
    </xf>
    <xf numFmtId="0" fontId="1" fillId="0" borderId="0" xfId="3" applyFont="1" applyFill="1" applyAlignment="1">
      <alignment horizontal="left" vertical="center"/>
    </xf>
    <xf numFmtId="0" fontId="68" fillId="0" borderId="24" xfId="2" applyFont="1" applyFill="1" applyBorder="1" applyAlignment="1">
      <alignment horizontal="left" vertical="center" wrapText="1"/>
    </xf>
    <xf numFmtId="0" fontId="30" fillId="4" borderId="34" xfId="3" applyFont="1" applyFill="1" applyBorder="1" applyAlignment="1">
      <alignment horizontal="left" vertical="center" wrapText="1"/>
    </xf>
    <xf numFmtId="0" fontId="35" fillId="0" borderId="0" xfId="3" applyFont="1" applyFill="1" applyBorder="1" applyAlignment="1">
      <alignment horizontal="left" vertical="center"/>
    </xf>
    <xf numFmtId="0" fontId="24" fillId="6" borderId="0" xfId="3" applyFont="1" applyFill="1" applyBorder="1" applyAlignment="1">
      <alignment horizontal="left" vertical="center"/>
    </xf>
    <xf numFmtId="0" fontId="35" fillId="0" borderId="39" xfId="3" applyFont="1" applyFill="1" applyBorder="1" applyAlignment="1">
      <alignment horizontal="left" vertical="center"/>
    </xf>
    <xf numFmtId="0" fontId="43" fillId="6" borderId="0" xfId="3" applyFont="1" applyFill="1" applyBorder="1" applyAlignment="1">
      <alignment vertical="center" wrapText="1"/>
    </xf>
    <xf numFmtId="0" fontId="24" fillId="0" borderId="40" xfId="3" applyFont="1" applyFill="1" applyBorder="1" applyAlignment="1">
      <alignment vertical="center"/>
    </xf>
    <xf numFmtId="0" fontId="33" fillId="0" borderId="0" xfId="3" applyFont="1" applyFill="1" applyAlignment="1">
      <alignment horizontal="left" vertical="center"/>
    </xf>
    <xf numFmtId="0" fontId="16" fillId="6" borderId="0" xfId="3" applyFont="1" applyFill="1" applyBorder="1" applyAlignment="1">
      <alignment vertical="center"/>
    </xf>
    <xf numFmtId="0" fontId="43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0" fontId="1" fillId="6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7" borderId="0" xfId="3" applyFont="1" applyFill="1" applyBorder="1" applyAlignment="1">
      <alignment horizontal="right" vertical="center"/>
    </xf>
    <xf numFmtId="0" fontId="1" fillId="5" borderId="0" xfId="3" applyFont="1" applyFill="1" applyAlignment="1">
      <alignment horizontal="left" vertical="center"/>
    </xf>
    <xf numFmtId="0" fontId="1" fillId="0" borderId="2" xfId="3" applyFont="1" applyFill="1" applyBorder="1" applyAlignment="1">
      <alignment horizontal="left" vertical="center"/>
    </xf>
    <xf numFmtId="0" fontId="1" fillId="0" borderId="23" xfId="3" applyFont="1" applyFill="1" applyBorder="1" applyAlignment="1">
      <alignment vertical="center"/>
    </xf>
    <xf numFmtId="0" fontId="1" fillId="0" borderId="24" xfId="3" applyFont="1" applyFill="1" applyBorder="1" applyAlignment="1">
      <alignment vertical="center"/>
    </xf>
    <xf numFmtId="0" fontId="33" fillId="0" borderId="0" xfId="3" applyFont="1" applyFill="1" applyAlignment="1">
      <alignment vertical="center"/>
    </xf>
    <xf numFmtId="0" fontId="1" fillId="0" borderId="0" xfId="0" applyFont="1"/>
    <xf numFmtId="0" fontId="1" fillId="0" borderId="0" xfId="3" applyFont="1" applyFill="1" applyBorder="1" applyAlignment="1">
      <alignment horizontal="left" vertical="center"/>
    </xf>
    <xf numFmtId="164" fontId="1" fillId="0" borderId="0" xfId="1" applyFont="1" applyAlignment="1">
      <alignment horizontal="right"/>
    </xf>
    <xf numFmtId="0" fontId="71" fillId="0" borderId="1" xfId="2" applyFont="1" applyFill="1" applyBorder="1" applyAlignment="1" applyProtection="1">
      <alignment horizontal="left" vertical="center" indent="2"/>
      <protection locked="0"/>
    </xf>
    <xf numFmtId="0" fontId="32" fillId="0" borderId="36" xfId="2" applyFont="1" applyFill="1" applyBorder="1" applyAlignment="1" applyProtection="1">
      <alignment vertical="center"/>
      <protection locked="0"/>
    </xf>
    <xf numFmtId="0" fontId="32" fillId="0" borderId="8" xfId="2" applyFont="1" applyFill="1" applyBorder="1" applyAlignment="1" applyProtection="1">
      <alignment horizontal="left" vertical="center" wrapText="1"/>
      <protection locked="0"/>
    </xf>
    <xf numFmtId="0" fontId="30" fillId="0" borderId="34" xfId="3" applyFont="1" applyFill="1" applyBorder="1" applyAlignment="1">
      <alignment horizontal="left" vertical="center" wrapText="1"/>
    </xf>
    <xf numFmtId="0" fontId="24" fillId="7" borderId="24" xfId="3" applyFont="1" applyFill="1" applyBorder="1" applyAlignment="1">
      <alignment vertical="center" wrapText="1"/>
    </xf>
    <xf numFmtId="2" fontId="34" fillId="0" borderId="25" xfId="3" applyNumberFormat="1" applyFont="1" applyFill="1" applyBorder="1" applyAlignment="1">
      <alignment vertical="center"/>
    </xf>
    <xf numFmtId="43" fontId="33" fillId="0" borderId="0" xfId="0" applyNumberFormat="1" applyFont="1"/>
    <xf numFmtId="0" fontId="54" fillId="0" borderId="0" xfId="0" applyFont="1" applyBorder="1"/>
    <xf numFmtId="164" fontId="54" fillId="0" borderId="0" xfId="1" applyFont="1" applyBorder="1"/>
    <xf numFmtId="0" fontId="35" fillId="0" borderId="0" xfId="3" applyFont="1" applyFill="1" applyBorder="1" applyAlignment="1">
      <alignment horizontal="left" vertical="center" wrapText="1"/>
    </xf>
    <xf numFmtId="0" fontId="49" fillId="6" borderId="0" xfId="2" applyFont="1" applyFill="1" applyBorder="1" applyAlignment="1">
      <alignment vertical="center"/>
    </xf>
    <xf numFmtId="0" fontId="28" fillId="6" borderId="16" xfId="2" applyFont="1" applyFill="1" applyBorder="1" applyAlignment="1">
      <alignment horizontal="center" vertical="center"/>
    </xf>
    <xf numFmtId="0" fontId="28" fillId="6" borderId="17" xfId="2" applyFont="1" applyFill="1" applyBorder="1" applyAlignment="1">
      <alignment horizontal="center" vertical="center"/>
    </xf>
    <xf numFmtId="0" fontId="28" fillId="6" borderId="18" xfId="2" applyFont="1" applyFill="1" applyBorder="1" applyAlignment="1">
      <alignment horizontal="center" vertical="center"/>
    </xf>
    <xf numFmtId="0" fontId="39" fillId="6" borderId="0" xfId="2" applyFont="1" applyFill="1" applyBorder="1" applyAlignment="1">
      <alignment vertical="center" wrapText="1"/>
    </xf>
    <xf numFmtId="0" fontId="34" fillId="6" borderId="0" xfId="3" applyFont="1" applyFill="1" applyBorder="1" applyAlignment="1">
      <alignment horizontal="left" vertical="center" wrapText="1" indent="2"/>
    </xf>
    <xf numFmtId="0" fontId="37" fillId="6" borderId="0" xfId="2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left" vertical="center"/>
    </xf>
    <xf numFmtId="0" fontId="24" fillId="6" borderId="0" xfId="3" applyFont="1" applyFill="1" applyBorder="1" applyAlignment="1">
      <alignment horizontal="left" vertical="center"/>
    </xf>
    <xf numFmtId="0" fontId="59" fillId="6" borderId="0" xfId="3" applyFont="1" applyFill="1" applyAlignment="1">
      <alignment horizontal="left" vertical="center"/>
    </xf>
    <xf numFmtId="0" fontId="36" fillId="6" borderId="0" xfId="3" applyFont="1" applyFill="1" applyBorder="1" applyAlignment="1">
      <alignment horizontal="left" vertical="center" wrapText="1" indent="3"/>
    </xf>
    <xf numFmtId="0" fontId="43" fillId="6" borderId="0" xfId="3" applyFont="1" applyFill="1" applyBorder="1" applyAlignment="1">
      <alignment horizontal="left" vertical="center" wrapText="1" indent="3"/>
    </xf>
    <xf numFmtId="0" fontId="24" fillId="0" borderId="42" xfId="3" applyFont="1" applyFill="1" applyBorder="1" applyAlignment="1">
      <alignment vertical="center"/>
    </xf>
    <xf numFmtId="0" fontId="24" fillId="0" borderId="43" xfId="3" applyFont="1" applyFill="1" applyBorder="1" applyAlignment="1">
      <alignment vertical="center"/>
    </xf>
    <xf numFmtId="0" fontId="35" fillId="0" borderId="39" xfId="3" applyFont="1" applyFill="1" applyBorder="1" applyAlignment="1">
      <alignment horizontal="left" vertical="center"/>
    </xf>
    <xf numFmtId="0" fontId="39" fillId="6" borderId="0" xfId="2" applyFont="1" applyFill="1"/>
    <xf numFmtId="0" fontId="43" fillId="6" borderId="0" xfId="3" applyFont="1" applyFill="1" applyBorder="1" applyAlignment="1">
      <alignment vertical="center" wrapText="1"/>
    </xf>
    <xf numFmtId="0" fontId="28" fillId="6" borderId="41" xfId="2" applyFont="1" applyFill="1" applyBorder="1" applyAlignment="1">
      <alignment horizontal="center" vertical="center"/>
    </xf>
    <xf numFmtId="0" fontId="28" fillId="6" borderId="21" xfId="2" applyFont="1" applyFill="1" applyBorder="1" applyAlignment="1">
      <alignment horizontal="center" vertical="center"/>
    </xf>
    <xf numFmtId="0" fontId="28" fillId="6" borderId="44" xfId="2" applyFont="1" applyFill="1" applyBorder="1" applyAlignment="1">
      <alignment horizontal="center" vertical="center"/>
    </xf>
    <xf numFmtId="0" fontId="28" fillId="6" borderId="45" xfId="2" applyFont="1" applyFill="1" applyBorder="1" applyAlignment="1">
      <alignment horizontal="center" vertical="center"/>
    </xf>
    <xf numFmtId="0" fontId="51" fillId="6" borderId="0" xfId="2" applyFont="1" applyFill="1"/>
    <xf numFmtId="0" fontId="16" fillId="6" borderId="0" xfId="3" applyFont="1" applyFill="1" applyBorder="1" applyAlignment="1">
      <alignment vertical="center"/>
    </xf>
    <xf numFmtId="0" fontId="52" fillId="6" borderId="0" xfId="3" applyFont="1" applyFill="1" applyBorder="1" applyAlignment="1">
      <alignment horizontal="left" vertical="center"/>
    </xf>
    <xf numFmtId="0" fontId="43" fillId="0" borderId="0" xfId="3" applyFont="1" applyFill="1" applyBorder="1" applyAlignment="1">
      <alignment horizontal="left" vertical="center"/>
    </xf>
    <xf numFmtId="0" fontId="25" fillId="7" borderId="0" xfId="3" applyFont="1" applyFill="1" applyBorder="1" applyAlignment="1">
      <alignment vertical="center"/>
    </xf>
    <xf numFmtId="0" fontId="43" fillId="8" borderId="0" xfId="3" applyNumberFormat="1" applyFont="1" applyFill="1" applyBorder="1" applyAlignment="1">
      <alignment vertical="center"/>
    </xf>
    <xf numFmtId="0" fontId="55" fillId="9" borderId="30" xfId="3" applyNumberFormat="1" applyFont="1" applyFill="1" applyBorder="1" applyAlignment="1">
      <alignment horizontal="left" vertical="center"/>
    </xf>
    <xf numFmtId="0" fontId="55" fillId="9" borderId="0" xfId="3" applyNumberFormat="1" applyFont="1" applyFill="1" applyBorder="1" applyAlignment="1">
      <alignment horizontal="left" vertical="center"/>
    </xf>
    <xf numFmtId="0" fontId="36" fillId="6" borderId="0" xfId="0" applyFont="1" applyFill="1" applyAlignment="1">
      <alignment horizontal="left" vertical="center" wrapText="1" indent="3"/>
    </xf>
    <xf numFmtId="0" fontId="36" fillId="6" borderId="0" xfId="0" applyFont="1" applyFill="1" applyAlignment="1">
      <alignment horizontal="left" vertical="center" wrapText="1"/>
    </xf>
    <xf numFmtId="0" fontId="36" fillId="6" borderId="0" xfId="0" applyFont="1" applyFill="1" applyAlignment="1">
      <alignment horizontal="left" vertical="top" wrapText="1" indent="3"/>
    </xf>
    <xf numFmtId="0" fontId="26" fillId="6" borderId="0" xfId="0" applyFont="1" applyFill="1" applyBorder="1" applyAlignment="1">
      <alignment vertical="center"/>
    </xf>
    <xf numFmtId="0" fontId="34" fillId="0" borderId="2" xfId="3" applyFont="1" applyFill="1" applyBorder="1" applyAlignment="1" applyProtection="1">
      <alignment vertical="center"/>
      <protection locked="0"/>
    </xf>
    <xf numFmtId="0" fontId="59" fillId="6" borderId="0" xfId="0" applyFont="1" applyFill="1" applyAlignment="1">
      <alignment vertical="center" wrapText="1"/>
    </xf>
    <xf numFmtId="0" fontId="43" fillId="6" borderId="0" xfId="0" applyFont="1" applyFill="1" applyAlignment="1">
      <alignment horizontal="left" vertical="center" wrapText="1" indent="3"/>
    </xf>
    <xf numFmtId="0" fontId="36" fillId="6" borderId="0" xfId="3" applyFont="1" applyFill="1" applyAlignment="1">
      <alignment horizontal="left" vertical="center" wrapText="1" indent="3"/>
    </xf>
    <xf numFmtId="0" fontId="51" fillId="0" borderId="0" xfId="2" applyFont="1" applyFill="1" applyBorder="1" applyAlignment="1">
      <alignment horizontal="left" vertical="center" wrapText="1"/>
    </xf>
    <xf numFmtId="0" fontId="51" fillId="6" borderId="0" xfId="2" applyFont="1" applyFill="1" applyBorder="1" applyAlignment="1">
      <alignment horizontal="left" vertical="center" wrapText="1"/>
    </xf>
    <xf numFmtId="0" fontId="51" fillId="6" borderId="3" xfId="2" applyFont="1" applyFill="1" applyBorder="1" applyAlignment="1">
      <alignment horizontal="left" vertical="center" wrapText="1"/>
    </xf>
    <xf numFmtId="0" fontId="43" fillId="6" borderId="0" xfId="0" applyFont="1" applyFill="1" applyAlignment="1">
      <alignment horizontal="left" vertical="center" wrapText="1"/>
    </xf>
    <xf numFmtId="0" fontId="24" fillId="0" borderId="40" xfId="3" applyFont="1" applyFill="1" applyBorder="1" applyAlignment="1">
      <alignment vertical="center"/>
    </xf>
    <xf numFmtId="0" fontId="61" fillId="7" borderId="0" xfId="2" applyFont="1" applyFill="1" applyBorder="1" applyAlignment="1">
      <alignment horizontal="left" vertical="center" wrapText="1"/>
    </xf>
    <xf numFmtId="0" fontId="61" fillId="7" borderId="3" xfId="2" applyFont="1" applyFill="1" applyBorder="1" applyAlignment="1">
      <alignment horizontal="left" vertical="center" wrapText="1"/>
    </xf>
    <xf numFmtId="0" fontId="24" fillId="0" borderId="0" xfId="3" applyFont="1" applyFill="1" applyBorder="1" applyAlignment="1">
      <alignment vertical="center"/>
    </xf>
    <xf numFmtId="0" fontId="24" fillId="0" borderId="2" xfId="3" applyFont="1" applyFill="1" applyBorder="1" applyAlignment="1">
      <alignment vertical="center"/>
    </xf>
    <xf numFmtId="0" fontId="23" fillId="6" borderId="0" xfId="0" applyFont="1" applyFill="1" applyAlignment="1">
      <alignment vertical="center" wrapText="1"/>
    </xf>
    <xf numFmtId="0" fontId="43" fillId="6" borderId="0" xfId="0" applyFont="1" applyFill="1" applyAlignment="1">
      <alignment horizontal="left" vertical="center" wrapText="1" indent="2"/>
    </xf>
    <xf numFmtId="0" fontId="43" fillId="6" borderId="0" xfId="3" applyFont="1" applyFill="1" applyBorder="1" applyAlignment="1">
      <alignment horizontal="left" vertical="center" indent="1"/>
    </xf>
    <xf numFmtId="0" fontId="22" fillId="0" borderId="0" xfId="0" applyFont="1"/>
    <xf numFmtId="0" fontId="27" fillId="6" borderId="0" xfId="0" applyFont="1" applyFill="1" applyBorder="1" applyAlignment="1">
      <alignment vertical="center"/>
    </xf>
  </cellXfs>
  <cellStyles count="8">
    <cellStyle name="Comma" xfId="1" builtinId="3"/>
    <cellStyle name="Explanatory Text" xfId="5" builtinId="53"/>
    <cellStyle name="Hyperlink" xfId="2" builtinId="8"/>
    <cellStyle name="Hyperlink 2" xfId="4" xr:uid="{00000000-0005-0000-0000-000002000000}"/>
    <cellStyle name="Normal" xfId="0" builtinId="0"/>
    <cellStyle name="Normal 2" xfId="3" xr:uid="{00000000-0005-0000-0000-000004000000}"/>
    <cellStyle name="Percent" xfId="6" builtinId="5"/>
    <cellStyle name="pvtRow" xfId="7" xr:uid="{F0E5BAD0-783B-4313-A83B-4FD9605CA037}"/>
  </cellStyles>
  <dxfs count="104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lef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168" formatCode="_ * #,##0_ ;_ * \-#,##0_ ;_ * &quot;-&quot;??_ ;_ @_ 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i/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i/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8" formatCode="_ * #,##0_ ;_ * \-#,##0_ ;_ * &quot;-&quot;??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8" formatCode="_ * #,##0_ ;_ * \-#,##0_ ;_ * &quot;-&quot;??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sz val="11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</dxfs>
  <tableStyles count="1" defaultTableStyle="EITI Table" defaultPivotStyle="PivotStyleLight16">
    <tableStyle name="EITI Table" pivot="0" count="3" xr9:uid="{75225649-1FD3-452E-B344-3C5F7BA5401C}">
      <tableStyleElement type="headerRow" dxfId="103"/>
      <tableStyleElement type="firstRowStripe" dxfId="102"/>
      <tableStyleElement type="secondRowStripe" dxfId="101"/>
    </tableStyle>
  </tableStyles>
  <colors>
    <mruColors>
      <color rgb="FF188FBB"/>
      <color rgb="FF165B89"/>
      <color rgb="FFF6A70A"/>
      <color rgb="FF1BC2EE"/>
      <color rgb="FF7F7F7F"/>
      <color rgb="FF132856"/>
      <color rgb="FFD9D9D9"/>
      <color rgb="FFEBCB9F"/>
      <color rgb="FF0076A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1736679</xdr:colOff>
      <xdr:row>5</xdr:row>
      <xdr:rowOff>35615</xdr:rowOff>
    </xdr:to>
    <xdr:pic>
      <xdr:nvPicPr>
        <xdr:cNvPr id="6" name="Picture 5" descr="https://eiti.org/sites/default/files/styles/img-narrow/public/inline/logo_gradient_-_under.png?itok=F8fw0Tyz">
          <a:extLst>
            <a:ext uri="{FF2B5EF4-FFF2-40B4-BE49-F238E27FC236}">
              <a16:creationId xmlns:a16="http://schemas.microsoft.com/office/drawing/2014/main" id="{F7B489AC-8E83-4E0B-9F05-EB553D681E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48" t="7983" b="5883"/>
        <a:stretch/>
      </xdr:blipFill>
      <xdr:spPr bwMode="auto">
        <a:xfrm>
          <a:off x="268432" y="0"/>
          <a:ext cx="1736679" cy="1030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7</xdr:col>
      <xdr:colOff>0</xdr:colOff>
      <xdr:row>7</xdr:row>
      <xdr:rowOff>568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862D7A-877F-4045-A40E-ABDEDE7DC440}"/>
            </a:ext>
          </a:extLst>
        </xdr:cNvPr>
        <xdr:cNvGrpSpPr>
          <a:grpSpLocks/>
        </xdr:cNvGrpSpPr>
      </xdr:nvGrpSpPr>
      <xdr:grpSpPr bwMode="auto">
        <a:xfrm>
          <a:off x="276412" y="1016000"/>
          <a:ext cx="13193059" cy="45392"/>
          <a:chOff x="1134" y="1904"/>
          <a:chExt cx="9546" cy="181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421D5D26-9911-42D7-A63E-B9CE44EB1CBE}"/>
              </a:ext>
            </a:extLst>
          </xdr:cNvPr>
          <xdr:cNvSpPr>
            <a:spLocks/>
          </xdr:cNvSpPr>
        </xdr:nvSpPr>
        <xdr:spPr bwMode="auto">
          <a:xfrm>
            <a:off x="1134" y="1904"/>
            <a:ext cx="3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FD1D18A4-0DE9-451E-A0CB-3D15F9159B80}"/>
              </a:ext>
            </a:extLst>
          </xdr:cNvPr>
          <xdr:cNvSpPr>
            <a:spLocks/>
          </xdr:cNvSpPr>
        </xdr:nvSpPr>
        <xdr:spPr bwMode="auto">
          <a:xfrm>
            <a:off x="1564" y="1904"/>
            <a:ext cx="1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CBA0876A-765E-4DEE-AF84-376EACB07086}"/>
              </a:ext>
            </a:extLst>
          </xdr:cNvPr>
          <xdr:cNvSpPr>
            <a:spLocks/>
          </xdr:cNvSpPr>
        </xdr:nvSpPr>
        <xdr:spPr bwMode="auto">
          <a:xfrm>
            <a:off x="1682" y="1904"/>
            <a:ext cx="213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7EA1CF7C-4BAD-44D8-98E5-07130321E6E1}"/>
              </a:ext>
            </a:extLst>
          </xdr:cNvPr>
          <xdr:cNvSpPr>
            <a:spLocks/>
          </xdr:cNvSpPr>
        </xdr:nvSpPr>
        <xdr:spPr bwMode="auto">
          <a:xfrm>
            <a:off x="1449" y="1904"/>
            <a:ext cx="121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AC9E5FCF-70A8-4D37-91CC-97936C08C4A1}"/>
              </a:ext>
            </a:extLst>
          </xdr:cNvPr>
          <xdr:cNvSpPr>
            <a:spLocks/>
          </xdr:cNvSpPr>
        </xdr:nvSpPr>
        <xdr:spPr bwMode="auto">
          <a:xfrm>
            <a:off x="2006" y="1904"/>
            <a:ext cx="220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9540E414-A9AD-40D2-AF5D-E1F917A542E4}"/>
              </a:ext>
            </a:extLst>
          </xdr:cNvPr>
          <xdr:cNvSpPr>
            <a:spLocks/>
          </xdr:cNvSpPr>
        </xdr:nvSpPr>
        <xdr:spPr bwMode="auto">
          <a:xfrm>
            <a:off x="1797" y="1904"/>
            <a:ext cx="310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5631DA6C-ED1C-41EA-8559-E220AD1F5749}"/>
              </a:ext>
            </a:extLst>
          </xdr:cNvPr>
          <xdr:cNvSpPr>
            <a:spLocks/>
          </xdr:cNvSpPr>
        </xdr:nvSpPr>
        <xdr:spPr bwMode="auto">
          <a:xfrm>
            <a:off x="2331" y="1904"/>
            <a:ext cx="8349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129CC27-BDBB-4D45-BD8F-81849F15CB12}"/>
              </a:ext>
            </a:extLst>
          </xdr:cNvPr>
          <xdr:cNvSpPr>
            <a:spLocks/>
          </xdr:cNvSpPr>
        </xdr:nvSpPr>
        <xdr:spPr bwMode="auto">
          <a:xfrm>
            <a:off x="2226" y="1909"/>
            <a:ext cx="108" cy="176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180974</xdr:rowOff>
    </xdr:from>
    <xdr:to>
      <xdr:col>14</xdr:col>
      <xdr:colOff>0</xdr:colOff>
      <xdr:row>6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B73E1E8-14D5-4032-BFBF-2C0E51B7CF8D}"/>
            </a:ext>
          </a:extLst>
        </xdr:cNvPr>
        <xdr:cNvGrpSpPr>
          <a:grpSpLocks/>
        </xdr:cNvGrpSpPr>
      </xdr:nvGrpSpPr>
      <xdr:grpSpPr bwMode="auto">
        <a:xfrm>
          <a:off x="190500" y="0"/>
          <a:ext cx="18514786" cy="0"/>
          <a:chOff x="1133" y="1230"/>
          <a:chExt cx="8460" cy="208"/>
        </a:xfrm>
      </xdr:grpSpPr>
      <xdr:sp macro="" textlink="">
        <xdr:nvSpPr>
          <xdr:cNvPr id="6" name="Rektangel 2">
            <a:extLst>
              <a:ext uri="{FF2B5EF4-FFF2-40B4-BE49-F238E27FC236}">
                <a16:creationId xmlns:a16="http://schemas.microsoft.com/office/drawing/2014/main" id="{98E8F3D6-7500-4A83-ADB1-5A3338A665E8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  <a:extLst>
            <a:ext uri="{91240B29-F687-4f45-9708-019B960494DF}"/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7" name="Rektangel 3">
            <a:extLst>
              <a:ext uri="{FF2B5EF4-FFF2-40B4-BE49-F238E27FC236}">
                <a16:creationId xmlns:a16="http://schemas.microsoft.com/office/drawing/2014/main" id="{49F7436F-6E45-494D-87AF-7C61A413D25E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  <a:extLst>
            <a:ext uri="{91240B29-F687-4f45-9708-019B960494DF}"/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 editAs="oneCell">
    <xdr:from>
      <xdr:col>12</xdr:col>
      <xdr:colOff>0</xdr:colOff>
      <xdr:row>29</xdr:row>
      <xdr:rowOff>0</xdr:rowOff>
    </xdr:from>
    <xdr:to>
      <xdr:col>18</xdr:col>
      <xdr:colOff>372026</xdr:colOff>
      <xdr:row>74</xdr:row>
      <xdr:rowOff>36641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5CD0232-1221-4658-B233-C763DD486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717" y="4795630"/>
          <a:ext cx="8971307" cy="8890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120650</xdr:rowOff>
    </xdr:to>
    <xdr:sp macro="" textlink="">
      <xdr:nvSpPr>
        <xdr:cNvPr id="8452" name="AutoShape 260">
          <a:extLst>
            <a:ext uri="{FF2B5EF4-FFF2-40B4-BE49-F238E27FC236}">
              <a16:creationId xmlns:a16="http://schemas.microsoft.com/office/drawing/2014/main" id="{496B0B5C-016C-4A77-A957-2A75F9D0630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4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304800</xdr:colOff>
      <xdr:row>6</xdr:row>
      <xdr:rowOff>120650</xdr:rowOff>
    </xdr:to>
    <xdr:sp macro="" textlink="">
      <xdr:nvSpPr>
        <xdr:cNvPr id="8453" name="AutoShape 261">
          <a:extLst>
            <a:ext uri="{FF2B5EF4-FFF2-40B4-BE49-F238E27FC236}">
              <a16:creationId xmlns:a16="http://schemas.microsoft.com/office/drawing/2014/main" id="{64794F00-83CB-41CC-92ED-418896BD69D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11</xdr:row>
      <xdr:rowOff>120650</xdr:rowOff>
    </xdr:to>
    <xdr:sp macro="" textlink="">
      <xdr:nvSpPr>
        <xdr:cNvPr id="8454" name="AutoShape 262">
          <a:extLst>
            <a:ext uri="{FF2B5EF4-FFF2-40B4-BE49-F238E27FC236}">
              <a16:creationId xmlns:a16="http://schemas.microsoft.com/office/drawing/2014/main" id="{B292C71B-1E9D-403B-A372-5853D485832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80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12</xdr:row>
      <xdr:rowOff>120650</xdr:rowOff>
    </xdr:to>
    <xdr:sp macro="" textlink="">
      <xdr:nvSpPr>
        <xdr:cNvPr id="8455" name="AutoShape 263">
          <a:extLst>
            <a:ext uri="{FF2B5EF4-FFF2-40B4-BE49-F238E27FC236}">
              <a16:creationId xmlns:a16="http://schemas.microsoft.com/office/drawing/2014/main" id="{289AA93A-9991-48A0-A373-A229F378FECB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9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15</xdr:row>
      <xdr:rowOff>120650</xdr:rowOff>
    </xdr:to>
    <xdr:sp macro="" textlink="">
      <xdr:nvSpPr>
        <xdr:cNvPr id="8456" name="AutoShape 264">
          <a:extLst>
            <a:ext uri="{FF2B5EF4-FFF2-40B4-BE49-F238E27FC236}">
              <a16:creationId xmlns:a16="http://schemas.microsoft.com/office/drawing/2014/main" id="{EAF65064-8F02-4FA7-A7B5-0C44FF17718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33</xdr:row>
      <xdr:rowOff>120650</xdr:rowOff>
    </xdr:to>
    <xdr:sp macro="" textlink="">
      <xdr:nvSpPr>
        <xdr:cNvPr id="8457" name="AutoShape 265">
          <a:extLst>
            <a:ext uri="{FF2B5EF4-FFF2-40B4-BE49-F238E27FC236}">
              <a16:creationId xmlns:a16="http://schemas.microsoft.com/office/drawing/2014/main" id="{A8EC7E47-AED7-47A1-8EBA-1338D705886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120650</xdr:rowOff>
    </xdr:to>
    <xdr:sp macro="" textlink="">
      <xdr:nvSpPr>
        <xdr:cNvPr id="8458" name="AutoShape 266">
          <a:extLst>
            <a:ext uri="{FF2B5EF4-FFF2-40B4-BE49-F238E27FC236}">
              <a16:creationId xmlns:a16="http://schemas.microsoft.com/office/drawing/2014/main" id="{813DB849-148A-4C95-AFF7-CC553521723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97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304800</xdr:colOff>
      <xdr:row>35</xdr:row>
      <xdr:rowOff>120650</xdr:rowOff>
    </xdr:to>
    <xdr:sp macro="" textlink="">
      <xdr:nvSpPr>
        <xdr:cNvPr id="8459" name="AutoShape 267">
          <a:extLst>
            <a:ext uri="{FF2B5EF4-FFF2-40B4-BE49-F238E27FC236}">
              <a16:creationId xmlns:a16="http://schemas.microsoft.com/office/drawing/2014/main" id="{399F5770-645E-4974-B8D0-FDA3FC67034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304800</xdr:colOff>
      <xdr:row>41</xdr:row>
      <xdr:rowOff>120650</xdr:rowOff>
    </xdr:to>
    <xdr:sp macro="" textlink="">
      <xdr:nvSpPr>
        <xdr:cNvPr id="8460" name="AutoShape 268">
          <a:extLst>
            <a:ext uri="{FF2B5EF4-FFF2-40B4-BE49-F238E27FC236}">
              <a16:creationId xmlns:a16="http://schemas.microsoft.com/office/drawing/2014/main" id="{3540829E-FEBF-4B84-8217-9EC53EE657D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120650</xdr:rowOff>
    </xdr:to>
    <xdr:sp macro="" textlink="">
      <xdr:nvSpPr>
        <xdr:cNvPr id="8461" name="AutoShape 269">
          <a:extLst>
            <a:ext uri="{FF2B5EF4-FFF2-40B4-BE49-F238E27FC236}">
              <a16:creationId xmlns:a16="http://schemas.microsoft.com/office/drawing/2014/main" id="{A78A90D2-195B-4FBD-AF60-C3B08655952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59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68</xdr:row>
      <xdr:rowOff>120650</xdr:rowOff>
    </xdr:to>
    <xdr:sp macro="" textlink="">
      <xdr:nvSpPr>
        <xdr:cNvPr id="8462" name="AutoShape 270">
          <a:extLst>
            <a:ext uri="{FF2B5EF4-FFF2-40B4-BE49-F238E27FC236}">
              <a16:creationId xmlns:a16="http://schemas.microsoft.com/office/drawing/2014/main" id="{2E200D32-A97A-4153-8CCC-04937B2E268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12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304800</xdr:colOff>
      <xdr:row>70</xdr:row>
      <xdr:rowOff>120650</xdr:rowOff>
    </xdr:to>
    <xdr:sp macro="" textlink="">
      <xdr:nvSpPr>
        <xdr:cNvPr id="8463" name="AutoShape 271">
          <a:extLst>
            <a:ext uri="{FF2B5EF4-FFF2-40B4-BE49-F238E27FC236}">
              <a16:creationId xmlns:a16="http://schemas.microsoft.com/office/drawing/2014/main" id="{B012AC0A-BE7D-45C6-9293-6FAD1D2EF2C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48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304800</xdr:colOff>
      <xdr:row>80</xdr:row>
      <xdr:rowOff>120650</xdr:rowOff>
    </xdr:to>
    <xdr:sp macro="" textlink="">
      <xdr:nvSpPr>
        <xdr:cNvPr id="8464" name="AutoShape 272">
          <a:extLst>
            <a:ext uri="{FF2B5EF4-FFF2-40B4-BE49-F238E27FC236}">
              <a16:creationId xmlns:a16="http://schemas.microsoft.com/office/drawing/2014/main" id="{F30DB2BC-2787-4312-9085-801DB8B5B4B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429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304800</xdr:colOff>
      <xdr:row>86</xdr:row>
      <xdr:rowOff>120650</xdr:rowOff>
    </xdr:to>
    <xdr:sp macro="" textlink="">
      <xdr:nvSpPr>
        <xdr:cNvPr id="8465" name="AutoShape 273">
          <a:extLst>
            <a:ext uri="{FF2B5EF4-FFF2-40B4-BE49-F238E27FC236}">
              <a16:creationId xmlns:a16="http://schemas.microsoft.com/office/drawing/2014/main" id="{471C0C8A-69A5-4E91-9DC3-D55BFBEF61A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3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120650</xdr:rowOff>
    </xdr:to>
    <xdr:sp macro="" textlink="">
      <xdr:nvSpPr>
        <xdr:cNvPr id="8466" name="AutoShape 274">
          <a:extLst>
            <a:ext uri="{FF2B5EF4-FFF2-40B4-BE49-F238E27FC236}">
              <a16:creationId xmlns:a16="http://schemas.microsoft.com/office/drawing/2014/main" id="{6DC417FC-BE73-48EB-9780-E05F0BE7098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56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304800</xdr:colOff>
      <xdr:row>98</xdr:row>
      <xdr:rowOff>120650</xdr:rowOff>
    </xdr:to>
    <xdr:sp macro="" textlink="">
      <xdr:nvSpPr>
        <xdr:cNvPr id="8467" name="AutoShape 275">
          <a:extLst>
            <a:ext uri="{FF2B5EF4-FFF2-40B4-BE49-F238E27FC236}">
              <a16:creationId xmlns:a16="http://schemas.microsoft.com/office/drawing/2014/main" id="{A4101640-AE25-4E61-AF4D-E27EEC8404C7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755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7</xdr:col>
      <xdr:colOff>304800</xdr:colOff>
      <xdr:row>109</xdr:row>
      <xdr:rowOff>120650</xdr:rowOff>
    </xdr:to>
    <xdr:sp macro="" textlink="">
      <xdr:nvSpPr>
        <xdr:cNvPr id="8468" name="AutoShape 276">
          <a:extLst>
            <a:ext uri="{FF2B5EF4-FFF2-40B4-BE49-F238E27FC236}">
              <a16:creationId xmlns:a16="http://schemas.microsoft.com/office/drawing/2014/main" id="{73528F53-D73B-4D02-BE3C-0A2A88ADB061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54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124</xdr:row>
      <xdr:rowOff>0</xdr:rowOff>
    </xdr:from>
    <xdr:to>
      <xdr:col>7</xdr:col>
      <xdr:colOff>304800</xdr:colOff>
      <xdr:row>125</xdr:row>
      <xdr:rowOff>120650</xdr:rowOff>
    </xdr:to>
    <xdr:sp macro="" textlink="">
      <xdr:nvSpPr>
        <xdr:cNvPr id="8469" name="AutoShape 277">
          <a:extLst>
            <a:ext uri="{FF2B5EF4-FFF2-40B4-BE49-F238E27FC236}">
              <a16:creationId xmlns:a16="http://schemas.microsoft.com/office/drawing/2014/main" id="{D3019745-D5D9-470F-9E52-135D5B74DAA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24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A89EE5C-8D1E-45E6-82AB-11CD45BA6E40}" name="Companies" displayName="Companies" ref="B26:I32" totalsRowShown="0" headerRowDxfId="100" dataDxfId="99" tableBorderDxfId="98" headerRowCellStyle="Normal 2">
  <autoFilter ref="B26:I32" xr:uid="{29A02D02-B15A-4451-BC82-381511A5580C}"/>
  <tableColumns count="8">
    <tableColumn id="1" xr3:uid="{8CC8A279-3D52-433B-A927-54271A548F95}" name="Nombre completo de la empresa" dataDxfId="97"/>
    <tableColumn id="7" xr3:uid="{B6DDC292-F648-447B-B9F0-D9AF8B40D1E9}" name="Tipo de compañía" dataDxfId="96" dataCellStyle="Normal 2"/>
    <tableColumn id="2" xr3:uid="{47CFFE63-62E9-4C2F-AF7A-8C998C2115DD}" name="Número identificatorio de la empresa" dataDxfId="95"/>
    <tableColumn id="5" xr3:uid="{44126531-1251-489D-817D-0BB675AD4463}" name="Sector" dataDxfId="94" dataCellStyle="Normal 2"/>
    <tableColumn id="3" xr3:uid="{B0C9D6BC-CD8D-487B-AAF5-C67B584CF297}" name="Productos básicos (separados por comas)" dataDxfId="93" dataCellStyle="Normal 2"/>
    <tableColumn id="4" xr3:uid="{647342AE-9A02-48F4-8A87-5A810456D069}" name="Listado bursátil o sitio web de la empresa " dataDxfId="92" dataCellStyle="Comma"/>
    <tableColumn id="8" xr3:uid="{A71D3E18-CE7F-4A3A-9C59-406CFD09BD83}" name="Estado financiero auditado (o balance general, flujo de efectivo, estado de resultados, si no se dispone de aquél)" dataDxfId="91" dataCellStyle="Comma"/>
    <tableColumn id="6" xr3:uid="{2A2434D1-ADCC-40FE-8B5D-B8088719FA46}" name="Informe de pagos a gobiernos" dataDxfId="90" dataCellStyle="Comma">
      <calculatedColumnFormula>SUMIF(Table10[Empresa],Companies[[#This Row],[Nombre completo de la empresa]],Table10[Valor de ingresos])</calculatedColumnFormula>
    </tableColumn>
  </tableColumns>
  <tableStyleInfo name="EITI Tabl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_Commodities_list" displayName="Table5_Commodities_list" ref="N2:P74" totalsRowShown="0" headerRowDxfId="21">
  <autoFilter ref="N2:P74" xr:uid="{00000000-0009-0000-0100-000005000000}"/>
  <sortState xmlns:xlrd2="http://schemas.microsoft.com/office/spreadsheetml/2017/richdata2" ref="N3:P73">
    <sortCondition ref="N2:N73"/>
  </sortState>
  <tableColumns count="3">
    <tableColumn id="1" xr3:uid="{00000000-0010-0000-0500-000001000000}" name="HS ProductCode" dataDxfId="20"/>
    <tableColumn id="2" xr3:uid="{00000000-0010-0000-0500-000002000000}" name="HS Product Description" dataDxfId="19"/>
    <tableColumn id="3" xr3:uid="{00000000-0010-0000-0500-000003000000}" name="HS Product Description w volumen" dataDxfId="18"/>
  </tableColumns>
  <tableStyleInfo name="EITI Table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6_GFS_codes_classification" displayName="Table6_GFS_codes_classification" ref="S2:Y30" totalsRowShown="0" headerRowDxfId="17" dataDxfId="16">
  <autoFilter ref="S2:Y30" xr:uid="{00000000-0009-0000-0100-000007000000}"/>
  <tableColumns count="7">
    <tableColumn id="4" xr3:uid="{00000000-0010-0000-0600-000004000000}" name="Combined" dataDxfId="15"/>
    <tableColumn id="1" xr3:uid="{00000000-0010-0000-0600-000001000000}" name="GFS description" dataDxfId="14"/>
    <tableColumn id="2" xr3:uid="{00000000-0010-0000-0600-000002000000}" name="GFS Code" dataDxfId="13"/>
    <tableColumn id="5" xr3:uid="{00000000-0010-0000-0600-000005000000}" name="GFS Level 1" dataDxfId="12"/>
    <tableColumn id="6" xr3:uid="{00000000-0010-0000-0600-000006000000}" name="GFS Level 2" dataDxfId="11"/>
    <tableColumn id="7" xr3:uid="{00000000-0010-0000-0600-000007000000}" name="GFS Level 3" dataDxfId="10"/>
    <tableColumn id="8" xr3:uid="{00000000-0010-0000-0600-000008000000}" name="GFS Level 4" dataDxfId="9"/>
  </tableColumns>
  <tableStyleInfo name="EITI Table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7_sectors" displayName="Table7_sectors" ref="AA2:AA9" totalsRowShown="0" headerRowDxfId="8" dataDxfId="7">
  <autoFilter ref="AA2:AA9" xr:uid="{00000000-0009-0000-0100-000008000000}"/>
  <tableColumns count="1">
    <tableColumn id="1" xr3:uid="{00000000-0010-0000-0700-000001000000}" name="Sector(s)" dataDxfId="6"/>
  </tableColumns>
  <tableStyleInfo name="EITI Table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1484F34-3136-4474-B0D0-6479671F8D8E}" name="Table12" displayName="Table12" ref="AC2:AC8" totalsRowShown="0" headerRowDxfId="5" dataDxfId="4">
  <autoFilter ref="AC2:AC8" xr:uid="{1ADBC98D-8EE2-4E2D-8292-B9B5E1C6604C}"/>
  <tableColumns count="1">
    <tableColumn id="1" xr3:uid="{619D7381-1BA4-49E4-A221-3684B2D0D7D6}" name="Project phases" dataDxfId="3"/>
  </tableColumns>
  <tableStyleInfo name="EITI Table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92ACC1B-B4A5-4AF5-84E9-4D64F1CD3C41}" name="Government_entity_type" displayName="Government_entity_type" ref="AE2:AE7" totalsRowShown="0" headerRowDxfId="2" dataDxfId="1">
  <autoFilter ref="AE2:AE7" xr:uid="{0BF01CFB-5BFF-465C-ABA9-A1B7D70AB6D1}"/>
  <tableColumns count="1">
    <tableColumn id="1" xr3:uid="{85A7D8AC-4324-4EDB-9E4C-151DC7BBE4CC}" name="&lt; Tipo de organismo &gt;" dataDxfId="0"/>
  </tableColumns>
  <tableStyleInfo name="EITI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EAE08F6-7D52-4E4D-81DD-BB5D597CDAFD}" name="Companies15" displayName="Companies15" ref="B35:J52" totalsRowShown="0" headerRowDxfId="89" dataDxfId="88" tableBorderDxfId="87" headerRowCellStyle="Normal 2">
  <autoFilter ref="B35:J52" xr:uid="{BB4EE31E-36E6-444B-8B65-954004E3DCB7}"/>
  <tableColumns count="9">
    <tableColumn id="1" xr3:uid="{F5AA4BF4-7DA0-4C74-9A5B-14547F26D1B1}" name="Nombre completo del proyecto" dataDxfId="86"/>
    <tableColumn id="2" xr3:uid="{685B8D42-EFD0-4DC2-BE10-28D18E979777}" name="Número(s) de referencia del acuerdo legal: contrato, licencia, arrendamiento, concesión, ..." dataDxfId="85"/>
    <tableColumn id="3" xr3:uid="{603E42CC-ECFB-4B1F-A620-0AA181E1F649}" name="Empresas afiliadas, comenzando por la Administradora" dataDxfId="84"/>
    <tableColumn id="5" xr3:uid="{228121AB-6AF3-45CE-A57C-DE91B9AADBA7}" name="Productos básicos (un producto/fila)" dataDxfId="83" dataCellStyle="Normal 2"/>
    <tableColumn id="6" xr3:uid="{235ED50D-2537-4E98-9096-D0CE3E3A0720}" name="Estado" dataDxfId="82"/>
    <tableColumn id="7" xr3:uid="{AD7BD532-EFD5-4B42-9DCF-ACD36F766A33}" name="Producción (volumen)" dataDxfId="81"/>
    <tableColumn id="8" xr3:uid="{8F48E404-F666-43CF-B215-2413E02429D2}" name="Unidad" dataDxfId="80"/>
    <tableColumn id="9" xr3:uid="{2E15003C-1852-483F-B320-AD9DABEF1059}" name="Producción (valor)" dataDxfId="79" dataCellStyle="Normal 2"/>
    <tableColumn id="10" xr3:uid="{AFFC1E31-5241-4FC5-9872-AB13888FD0EC}" name="Moneda" dataDxfId="78"/>
  </tableColumns>
  <tableStyleInfo name="EITI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ED97150-2798-4438-86A8-24682F3B061D}" name="Government_agencies" displayName="Government_agencies" ref="B14:E20" totalsRowShown="0" headerRowDxfId="77" dataDxfId="76" tableBorderDxfId="75" headerRowCellStyle="Normal 2">
  <autoFilter ref="B14:E20" xr:uid="{A8B4B39C-0D0F-4818-88C8-91C925EC55AF}"/>
  <tableColumns count="4">
    <tableColumn id="1" xr3:uid="{A514468B-E09B-48E0-A959-4DFDD8AB4C35}" name="Nombre completo del organismo" dataDxfId="74"/>
    <tableColumn id="4" xr3:uid="{E93FD104-7FE2-4A59-B947-6626A8244D37}" name="Tipo de organismo" dataDxfId="73" dataCellStyle="Normal 2"/>
    <tableColumn id="2" xr3:uid="{AB7B7E22-1DB9-44DD-B707-BD73D8566D73}" name="Número identificatorio (si corresponde)" dataDxfId="72"/>
    <tableColumn id="3" xr3:uid="{D4ED04ED-28EF-4370-8F5D-96FBFBDE5D1D}" name="Total informado" dataDxfId="71" dataCellStyle="Comma">
      <calculatedColumnFormula>SUMIF(Government_revenues_table[Entidad gubernamental],Government_agencies[[#This Row],[Nombre completo del organismo]],Government_revenues_table[Valor de ingresos])</calculatedColumnFormula>
    </tableColumn>
  </tableColumns>
  <tableStyleInfo name="EITI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Government_revenues_table" displayName="Government_revenues_table" ref="B21:K48" totalsRowShown="0" headerRowDxfId="70" dataDxfId="69">
  <autoFilter ref="B21:K48" xr:uid="{00000000-0009-0000-0100-000006000000}"/>
  <tableColumns count="10">
    <tableColumn id="8" xr3:uid="{00000000-0010-0000-0000-000008000000}" name="GFS Level 1" dataDxfId="68" dataCellStyle="Explanatory Text">
      <calculatedColumnFormula>IFERROR(VLOOKUP(Government_revenues_table[[#This Row],[Clasificación según EFP]],Table6_GFS_codes_classification[],COLUMNS($F:F)+3,FALSE),"Do not enter data")</calculatedColumnFormula>
    </tableColumn>
    <tableColumn id="9" xr3:uid="{00000000-0010-0000-0000-000009000000}" name="GFS Level 2" dataDxfId="67" dataCellStyle="Explanatory Text">
      <calculatedColumnFormula>IFERROR(VLOOKUP(Government_revenues_table[[#This Row],[Clasificación según EFP]],Table6_GFS_codes_classification[],COLUMNS($F:G)+3,FALSE),"Do not enter data")</calculatedColumnFormula>
    </tableColumn>
    <tableColumn id="10" xr3:uid="{00000000-0010-0000-0000-00000A000000}" name="GFS Level 3" dataDxfId="66" dataCellStyle="Explanatory Text">
      <calculatedColumnFormula>IFERROR(VLOOKUP(Government_revenues_table[[#This Row],[Clasificación según EFP]],Table6_GFS_codes_classification[],COLUMNS($F:H)+3,FALSE),"Do not enter data")</calculatedColumnFormula>
    </tableColumn>
    <tableColumn id="7" xr3:uid="{00000000-0010-0000-0000-000007000000}" name="GFS Level 4" dataDxfId="65" dataCellStyle="Explanatory Text">
      <calculatedColumnFormula>IFERROR(VLOOKUP(Government_revenues_table[[#This Row],[Clasificación según EFP]],Table6_GFS_codes_classification[],COLUMNS($F:I)+3,FALSE),"Do not enter data")</calculatedColumnFormula>
    </tableColumn>
    <tableColumn id="1" xr3:uid="{00000000-0010-0000-0000-000001000000}" name="Clasificación según EFP" dataDxfId="64"/>
    <tableColumn id="11" xr3:uid="{00000000-0010-0000-0000-00000B000000}" name="Sector" dataDxfId="63"/>
    <tableColumn id="3" xr3:uid="{00000000-0010-0000-0000-000003000000}" name="Denominación del flujo de ingresos" dataDxfId="62"/>
    <tableColumn id="4" xr3:uid="{00000000-0010-0000-0000-000004000000}" name="Entidad gubernamental" dataDxfId="61"/>
    <tableColumn id="5" xr3:uid="{00000000-0010-0000-0000-000005000000}" name="Valor de ingresos" dataDxfId="60" dataCellStyle="Comma"/>
    <tableColumn id="2" xr3:uid="{717E21EE-FF78-4681-8A7C-9B91BD3462F9}" name="Moneda" dataDxfId="59"/>
  </tableColumns>
  <tableStyleInfo name="EITI 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DE4D668-E03A-46B3-BA3C-CBA53E259CA3}" name="Table10" displayName="Table10" ref="B14:N31" totalsRowShown="0" headerRowDxfId="58" dataDxfId="57">
  <autoFilter ref="B14:N31" xr:uid="{F6A9E8DB-AAD3-4F23-BDF8-F73CD40C929E}"/>
  <tableColumns count="13">
    <tableColumn id="7" xr3:uid="{B0B955AC-7B0F-4E2F-A90F-081F8DF53075}" name="Sector" dataDxfId="56">
      <calculatedColumnFormula>VLOOKUP(C15,Companies[],3,FALSE)</calculatedColumnFormula>
    </tableColumn>
    <tableColumn id="1" xr3:uid="{F4BA65A6-3315-4982-8AD1-6233F51539B3}" name="Empresa" dataDxfId="55"/>
    <tableColumn id="3" xr3:uid="{4A565997-97E1-47A8-8ADC-39016648A467}" name="Entidad gubernamental" dataDxfId="54"/>
    <tableColumn id="4" xr3:uid="{75F55348-A345-4AA0-B61D-0C0295D72872}" name="Denominación del flujo de ingresos" dataDxfId="53"/>
    <tableColumn id="5" xr3:uid="{8F7A06AD-203D-4268-8054-4B0336697888}" name="Se recauda sobre el proyecto (S/N)" dataDxfId="52"/>
    <tableColumn id="6" xr3:uid="{9B64602E-90E7-4EA8-BE6A-A27376494140}" name="Se informa por proyecto (S/N)" dataDxfId="51" dataCellStyle="Comma"/>
    <tableColumn id="2" xr3:uid="{43916E52-B1CF-479E-90B0-1D04D88358CC}" name="Nombre del proyecto" dataDxfId="50"/>
    <tableColumn id="13" xr3:uid="{34B04123-A3F5-4642-9FBB-D99F80C5C76E}" name="Moneda de la información" dataDxfId="49"/>
    <tableColumn id="14" xr3:uid="{6349802A-D43D-4C34-8E59-A12205BD358D}" name="Valor de ingresos" dataDxfId="48" dataCellStyle="Comma"/>
    <tableColumn id="18" xr3:uid="{9520FDAE-EF49-4183-894D-5E5291D023E4}" name="Pago realizado en especie (S/N)" dataDxfId="47"/>
    <tableColumn id="8" xr3:uid="{A773D8BD-C33D-417F-8B52-0168D9E80008}" name="Volumen en especie (si corresponde)" dataDxfId="46"/>
    <tableColumn id="9" xr3:uid="{BED2E64F-7F4B-4636-8EC9-DCC71768D73F}" name="Unidad (si corresponde)" dataDxfId="45"/>
    <tableColumn id="10" xr3:uid="{A6754352-A303-4E88-808C-7F5939247080}" name="Comentarios" dataDxfId="44"/>
  </tableColumns>
  <tableStyleInfo name="EITI 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_Country_codes_and_currencies" displayName="Table1_Country_codes_and_currencies" ref="A2:G246" totalsRowShown="0" headerRowDxfId="43" dataDxfId="42">
  <autoFilter ref="A2:G246" xr:uid="{00000000-0009-0000-0100-000001000000}"/>
  <sortState xmlns:xlrd2="http://schemas.microsoft.com/office/spreadsheetml/2017/richdata2" ref="A3:G246">
    <sortCondition ref="A2:A246"/>
  </sortState>
  <tableColumns count="7">
    <tableColumn id="1" xr3:uid="{00000000-0010-0000-0100-000001000000}" name="Country or Area name" dataDxfId="41"/>
    <tableColumn id="2" xr3:uid="{00000000-0010-0000-0100-000002000000}" name="ISO Alpha-2 Code" dataDxfId="40"/>
    <tableColumn id="3" xr3:uid="{00000000-0010-0000-0100-000003000000}" name="ISO Alpha-3 Code" dataDxfId="39"/>
    <tableColumn id="4" xr3:uid="{00000000-0010-0000-0100-000004000000}" name="ISO Numeric Code (UN M49)" dataDxfId="38"/>
    <tableColumn id="5" xr3:uid="{00000000-0010-0000-0100-000005000000}" name="Currency code (ISO-4217)" dataDxfId="37"/>
    <tableColumn id="6" xr3:uid="{00000000-0010-0000-0100-000006000000}" name="Currency code num (ISO-4217)" dataDxfId="36"/>
    <tableColumn id="7" xr3:uid="{00000000-0010-0000-0100-000007000000}" name="Currency" dataDxfId="35"/>
  </tableColumns>
  <tableStyleInfo name="EITI Tab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_Simple_options" displayName="Table2_Simple_options" ref="I2:I7" totalsRowShown="0" headerRowDxfId="34" dataDxfId="33">
  <autoFilter ref="I2:I7" xr:uid="{00000000-0009-0000-0100-000002000000}"/>
  <tableColumns count="1">
    <tableColumn id="1" xr3:uid="{00000000-0010-0000-0200-000001000000}" name="List" dataDxfId="32"/>
  </tableColumns>
  <tableStyleInfo name="EITI Tabl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_Currency_code_list" displayName="Table4_Currency_code_list" ref="I10:K168" totalsRowShown="0" headerRowDxfId="31" dataDxfId="29" headerRowBorderDxfId="30" tableBorderDxfId="28">
  <autoFilter ref="I10:K168" xr:uid="{00000000-0009-0000-0100-000004000000}"/>
  <tableColumns count="3">
    <tableColumn id="1" xr3:uid="{00000000-0010-0000-0300-000001000000}" name="Currency code (ISO-4217)" dataDxfId="27"/>
    <tableColumn id="2" xr3:uid="{00000000-0010-0000-0300-000002000000}" name="Currency code num (ISO-4217)" dataDxfId="26"/>
    <tableColumn id="3" xr3:uid="{00000000-0010-0000-0300-000003000000}" name="Currency" dataDxfId="25"/>
  </tableColumns>
  <tableStyleInfo name="EITI Tabl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3_Reporting_options" displayName="Table3_Reporting_options" ref="K2:K7" totalsRowShown="0" headerRowDxfId="24" dataDxfId="23">
  <autoFilter ref="K2:K7" xr:uid="{00000000-0009-0000-0100-000003000000}"/>
  <tableColumns count="1">
    <tableColumn id="1" xr3:uid="{00000000-0010-0000-0400-000001000000}" name="List" dataDxfId="22"/>
  </tableColumns>
  <tableStyleInfo name="EITI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ta@eiti.org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eiti.org/data" TargetMode="External"/><Relationship Id="rId1" Type="http://schemas.openxmlformats.org/officeDocument/2006/relationships/hyperlink" Target="mailto:data@eiti.org?subject=Summary%20data%20feedbac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data@eiti.org" TargetMode="External"/><Relationship Id="rId4" Type="http://schemas.openxmlformats.org/officeDocument/2006/relationships/hyperlink" Target="https://eiti.org/es/documento/plantilla-datos-resumidos-eiti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ata@eiti.org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eiti.org/es/documento/el-estandar-eiti-2019" TargetMode="External"/><Relationship Id="rId1" Type="http://schemas.openxmlformats.org/officeDocument/2006/relationships/hyperlink" Target="https://es.wikipedia.org/wiki/ISO_4217" TargetMode="External"/><Relationship Id="rId6" Type="http://schemas.openxmlformats.org/officeDocument/2006/relationships/hyperlink" Target="mailto:data@eiti.org" TargetMode="External"/><Relationship Id="rId5" Type="http://schemas.openxmlformats.org/officeDocument/2006/relationships/hyperlink" Target="https://eiti.org/es/documento/el-estandar-eiti-2019" TargetMode="External"/><Relationship Id="rId4" Type="http://schemas.openxmlformats.org/officeDocument/2006/relationships/hyperlink" Target="https://eiti.org/es/documento/plantilla-datos-resumidos-eiti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es/documento/el-estandar-eiti-2019" TargetMode="External"/><Relationship Id="rId13" Type="http://schemas.openxmlformats.org/officeDocument/2006/relationships/hyperlink" Target="https://eiti.org/es/documento/el-estandar-eiti-2019" TargetMode="External"/><Relationship Id="rId18" Type="http://schemas.openxmlformats.org/officeDocument/2006/relationships/hyperlink" Target="https://eiti.org/es/documento/el-estandar-eiti-2019" TargetMode="External"/><Relationship Id="rId26" Type="http://schemas.openxmlformats.org/officeDocument/2006/relationships/hyperlink" Target="https://eiti.org/es/documento/plantilla-datos-resumidos-eiti" TargetMode="External"/><Relationship Id="rId3" Type="http://schemas.openxmlformats.org/officeDocument/2006/relationships/hyperlink" Target="https://eiti.org/es/documento/el-estandar-eiti-2019" TargetMode="External"/><Relationship Id="rId21" Type="http://schemas.openxmlformats.org/officeDocument/2006/relationships/hyperlink" Target="https://eiti.org/es/documento/el-estandar-eiti-2019" TargetMode="External"/><Relationship Id="rId7" Type="http://schemas.openxmlformats.org/officeDocument/2006/relationships/hyperlink" Target="https://eiti.org/es/documento/el-estandar-eiti-2019" TargetMode="External"/><Relationship Id="rId12" Type="http://schemas.openxmlformats.org/officeDocument/2006/relationships/hyperlink" Target="https://eiti.org/es/documento/el-estandar-eiti-2019" TargetMode="External"/><Relationship Id="rId17" Type="http://schemas.openxmlformats.org/officeDocument/2006/relationships/hyperlink" Target="https://eiti.org/es/documento/el-estandar-eiti-2019" TargetMode="External"/><Relationship Id="rId25" Type="http://schemas.openxmlformats.org/officeDocument/2006/relationships/hyperlink" Target="mailto:data@eiti.org" TargetMode="External"/><Relationship Id="rId2" Type="http://schemas.openxmlformats.org/officeDocument/2006/relationships/hyperlink" Target="https://eiti.org/es/documento/el-estandar-eiti-2019" TargetMode="External"/><Relationship Id="rId16" Type="http://schemas.openxmlformats.org/officeDocument/2006/relationships/hyperlink" Target="https://eiti.org/es/documento/el-estandar-eiti-2019" TargetMode="External"/><Relationship Id="rId20" Type="http://schemas.openxmlformats.org/officeDocument/2006/relationships/hyperlink" Target="https://eiti.org/es/documento/el-estandar-eiti-2019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https://eiti.org/es/documento/el-estandar-eiti-2019" TargetMode="External"/><Relationship Id="rId6" Type="http://schemas.openxmlformats.org/officeDocument/2006/relationships/hyperlink" Target="https://unstats.un.org/unsd/tradekb/Knowledgebase/50018/Harmonized-Commodity-Description-and-Coding-Systems-HS" TargetMode="External"/><Relationship Id="rId11" Type="http://schemas.openxmlformats.org/officeDocument/2006/relationships/hyperlink" Target="https://eiti.org/es/documento/el-estandar-eiti-2019" TargetMode="External"/><Relationship Id="rId24" Type="http://schemas.openxmlformats.org/officeDocument/2006/relationships/hyperlink" Target="https://eiti.org/es/documento/el-estandar-eiti-2019" TargetMode="External"/><Relationship Id="rId5" Type="http://schemas.openxmlformats.org/officeDocument/2006/relationships/hyperlink" Target="https://eiti.org/es/documento/el-estandar-eiti-2019" TargetMode="External"/><Relationship Id="rId15" Type="http://schemas.openxmlformats.org/officeDocument/2006/relationships/hyperlink" Target="https://eiti.org/es/documento/el-estandar-eiti-2019" TargetMode="External"/><Relationship Id="rId23" Type="http://schemas.openxmlformats.org/officeDocument/2006/relationships/hyperlink" Target="https://eiti.org/es/documento/el-estandar-eiti-2019" TargetMode="External"/><Relationship Id="rId28" Type="http://schemas.openxmlformats.org/officeDocument/2006/relationships/hyperlink" Target="https://eiti.org/es/documento/el-estandar-eiti-2019" TargetMode="External"/><Relationship Id="rId10" Type="http://schemas.openxmlformats.org/officeDocument/2006/relationships/hyperlink" Target="https://eiti.org/es/documento/el-estandar-eiti-2019" TargetMode="External"/><Relationship Id="rId19" Type="http://schemas.openxmlformats.org/officeDocument/2006/relationships/hyperlink" Target="https://eiti.org/es/documento/el-estandar-eiti-2019" TargetMode="External"/><Relationship Id="rId4" Type="http://schemas.openxmlformats.org/officeDocument/2006/relationships/hyperlink" Target="https://eiti.org/es/documento/el-estandar-eiti-2019" TargetMode="External"/><Relationship Id="rId9" Type="http://schemas.openxmlformats.org/officeDocument/2006/relationships/hyperlink" Target="https://eiti.org/es/documento/el-estandar-eiti-2019" TargetMode="External"/><Relationship Id="rId14" Type="http://schemas.openxmlformats.org/officeDocument/2006/relationships/hyperlink" Target="https://eiti.org/es/documento/el-estandar-eiti-2019" TargetMode="External"/><Relationship Id="rId22" Type="http://schemas.openxmlformats.org/officeDocument/2006/relationships/hyperlink" Target="https://unstats.un.org/unsd/nationalaccount/sna2008.asp" TargetMode="External"/><Relationship Id="rId27" Type="http://schemas.openxmlformats.org/officeDocument/2006/relationships/hyperlink" Target="https://eiti.org/es/documento/el-estandar-eiti-2019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eiti.org/es/documento/plantilla-datos-resumidos-eiti" TargetMode="External"/><Relationship Id="rId7" Type="http://schemas.openxmlformats.org/officeDocument/2006/relationships/table" Target="../tables/table3.xm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imf.org/external/np/sta/gfsm/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eiti.org/document/standard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es/documento/plantilla-datos-resumidos-eiti" TargetMode="External"/><Relationship Id="rId5" Type="http://schemas.openxmlformats.org/officeDocument/2006/relationships/hyperlink" Target="mailto:data@eiti.org" TargetMode="External"/><Relationship Id="rId4" Type="http://schemas.openxmlformats.org/officeDocument/2006/relationships/hyperlink" Target="https://eiti.org/es/documento/plantilla-datos-resumidos-del-eiti" TargetMode="External"/><Relationship Id="rId9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eiti.org/es/documento/el-estandar-eiti-2019" TargetMode="External"/><Relationship Id="rId7" Type="http://schemas.openxmlformats.org/officeDocument/2006/relationships/table" Target="../tables/table5.xml"/><Relationship Id="rId2" Type="http://schemas.openxmlformats.org/officeDocument/2006/relationships/hyperlink" Target="https://eiti.org/document/standard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eiti.org/es/documento/plantilla-datos-resumidos-eiti" TargetMode="External"/><Relationship Id="rId4" Type="http://schemas.openxmlformats.org/officeDocument/2006/relationships/hyperlink" Target="mailto:data@eiti.or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9.xml"/><Relationship Id="rId11" Type="http://schemas.openxmlformats.org/officeDocument/2006/relationships/table" Target="../tables/table14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55688-E42F-4832-8C6E-9919F2571DF6}">
  <sheetPr codeName="Sheet1"/>
  <dimension ref="B1:G57"/>
  <sheetViews>
    <sheetView showGridLines="0" tabSelected="1" zoomScale="85" zoomScaleNormal="85" workbookViewId="0">
      <selection activeCell="K43" sqref="K43"/>
    </sheetView>
  </sheetViews>
  <sheetFormatPr defaultColWidth="4" defaultRowHeight="24" customHeight="1" x14ac:dyDescent="0.35"/>
  <cols>
    <col min="1" max="1" width="4" style="26"/>
    <col min="2" max="2" width="4" style="26" hidden="1" customWidth="1"/>
    <col min="3" max="3" width="76.54296875" style="26" customWidth="1"/>
    <col min="4" max="4" width="2.81640625" style="26" customWidth="1"/>
    <col min="5" max="5" width="56.1796875" style="26" customWidth="1"/>
    <col min="6" max="6" width="2.81640625" style="26" customWidth="1"/>
    <col min="7" max="7" width="50.54296875" style="26" customWidth="1"/>
    <col min="8" max="16384" width="4" style="26"/>
  </cols>
  <sheetData>
    <row r="1" spans="2:7" ht="15.75" customHeight="1" x14ac:dyDescent="0.35">
      <c r="C1" s="27"/>
    </row>
    <row r="2" spans="2:7" ht="15" x14ac:dyDescent="0.35">
      <c r="C2" s="28"/>
      <c r="E2" s="28"/>
    </row>
    <row r="3" spans="2:7" ht="15" x14ac:dyDescent="0.35">
      <c r="B3" s="28"/>
      <c r="C3" s="28"/>
      <c r="E3" s="29"/>
      <c r="G3" s="29"/>
    </row>
    <row r="4" spans="2:7" ht="15" x14ac:dyDescent="0.35">
      <c r="B4" s="28"/>
      <c r="C4" s="28"/>
      <c r="E4" s="251" t="s">
        <v>1488</v>
      </c>
      <c r="F4" s="238"/>
      <c r="G4" s="252" t="s">
        <v>1489</v>
      </c>
    </row>
    <row r="5" spans="2:7" ht="15" x14ac:dyDescent="0.35">
      <c r="B5" s="28"/>
    </row>
    <row r="6" spans="2:7" ht="3.75" customHeight="1" x14ac:dyDescent="0.35">
      <c r="B6" s="28"/>
    </row>
    <row r="7" spans="2:7" ht="3.75" customHeight="1" x14ac:dyDescent="0.35">
      <c r="B7" s="28"/>
    </row>
    <row r="8" spans="2:7" ht="15" x14ac:dyDescent="0.35">
      <c r="B8" s="28"/>
    </row>
    <row r="9" spans="2:7" ht="15" x14ac:dyDescent="0.35">
      <c r="B9" s="28"/>
      <c r="C9" s="48"/>
      <c r="D9" s="49"/>
      <c r="E9" s="49"/>
      <c r="F9" s="50"/>
      <c r="G9" s="50"/>
    </row>
    <row r="10" spans="2:7" ht="22.5" x14ac:dyDescent="0.35">
      <c r="B10" s="28"/>
      <c r="C10" s="247" t="s">
        <v>1468</v>
      </c>
      <c r="D10" s="51"/>
      <c r="E10" s="51"/>
      <c r="F10" s="50"/>
      <c r="G10" s="50"/>
    </row>
    <row r="11" spans="2:7" ht="15" x14ac:dyDescent="0.35">
      <c r="B11" s="28"/>
      <c r="C11" s="52" t="s">
        <v>1469</v>
      </c>
      <c r="D11" s="53"/>
      <c r="E11" s="53"/>
      <c r="F11" s="50"/>
      <c r="G11" s="50"/>
    </row>
    <row r="12" spans="2:7" ht="15" x14ac:dyDescent="0.35">
      <c r="B12" s="28"/>
      <c r="C12" s="48"/>
      <c r="D12" s="49"/>
      <c r="E12" s="49"/>
      <c r="F12" s="50"/>
      <c r="G12" s="50"/>
    </row>
    <row r="13" spans="2:7" ht="15" x14ac:dyDescent="0.35">
      <c r="B13" s="28"/>
      <c r="C13" s="54" t="s">
        <v>1466</v>
      </c>
      <c r="D13" s="242"/>
      <c r="E13" s="242"/>
      <c r="F13" s="50"/>
      <c r="G13" s="50"/>
    </row>
    <row r="14" spans="2:7" ht="15" customHeight="1" x14ac:dyDescent="0.35">
      <c r="B14" s="28"/>
      <c r="C14" s="276" t="s">
        <v>1467</v>
      </c>
      <c r="D14" s="276"/>
      <c r="E14" s="276"/>
      <c r="F14" s="50"/>
      <c r="G14" s="50"/>
    </row>
    <row r="15" spans="2:7" ht="15" x14ac:dyDescent="0.35">
      <c r="B15" s="28"/>
      <c r="C15" s="55"/>
      <c r="D15" s="55"/>
      <c r="E15" s="55"/>
      <c r="F15" s="50"/>
      <c r="G15" s="50"/>
    </row>
    <row r="16" spans="2:7" ht="15" x14ac:dyDescent="0.35">
      <c r="B16" s="28"/>
      <c r="C16" s="56" t="s">
        <v>1461</v>
      </c>
      <c r="D16" s="57"/>
      <c r="E16" s="57"/>
      <c r="F16" s="50"/>
      <c r="G16" s="50"/>
    </row>
    <row r="17" spans="2:7" ht="15" x14ac:dyDescent="0.35">
      <c r="B17" s="28"/>
      <c r="C17" s="58" t="s">
        <v>1462</v>
      </c>
      <c r="D17" s="57"/>
      <c r="E17" s="57"/>
      <c r="F17" s="50"/>
      <c r="G17" s="50"/>
    </row>
    <row r="18" spans="2:7" ht="15" x14ac:dyDescent="0.35">
      <c r="B18" s="28"/>
      <c r="C18" s="58" t="s">
        <v>1463</v>
      </c>
      <c r="D18" s="57"/>
      <c r="E18" s="57"/>
      <c r="F18" s="50"/>
      <c r="G18" s="50"/>
    </row>
    <row r="19" spans="2:7" ht="15" x14ac:dyDescent="0.35">
      <c r="B19" s="28"/>
      <c r="C19" s="277" t="s">
        <v>1464</v>
      </c>
      <c r="D19" s="277"/>
      <c r="E19" s="277"/>
      <c r="F19" s="50"/>
      <c r="G19" s="50"/>
    </row>
    <row r="20" spans="2:7" ht="32.15" customHeight="1" x14ac:dyDescent="0.35">
      <c r="B20" s="28"/>
      <c r="C20" s="275" t="s">
        <v>1465</v>
      </c>
      <c r="D20" s="275"/>
      <c r="E20" s="275"/>
      <c r="F20" s="50"/>
      <c r="G20" s="50"/>
    </row>
    <row r="21" spans="2:7" ht="15" x14ac:dyDescent="0.35">
      <c r="B21" s="28"/>
      <c r="C21" s="57"/>
      <c r="D21" s="57"/>
      <c r="E21" s="57"/>
      <c r="F21" s="50"/>
      <c r="G21" s="50"/>
    </row>
    <row r="22" spans="2:7" ht="15" x14ac:dyDescent="0.35">
      <c r="B22" s="28"/>
      <c r="C22" s="56" t="s">
        <v>1460</v>
      </c>
      <c r="D22" s="58"/>
      <c r="E22" s="58"/>
      <c r="F22" s="50"/>
      <c r="G22" s="50"/>
    </row>
    <row r="23" spans="2:7" ht="15" x14ac:dyDescent="0.35">
      <c r="B23" s="28"/>
      <c r="C23" s="58"/>
      <c r="D23" s="58"/>
      <c r="E23" s="58"/>
      <c r="F23" s="50"/>
      <c r="G23" s="50"/>
    </row>
    <row r="24" spans="2:7" ht="15" x14ac:dyDescent="0.35">
      <c r="B24" s="28"/>
      <c r="C24" s="59"/>
      <c r="D24" s="51"/>
      <c r="E24" s="51"/>
      <c r="F24" s="50"/>
      <c r="G24" s="50"/>
    </row>
    <row r="25" spans="2:7" ht="15" x14ac:dyDescent="0.35">
      <c r="B25" s="28"/>
      <c r="C25" s="60" t="s">
        <v>1459</v>
      </c>
      <c r="D25" s="51"/>
      <c r="E25" s="51"/>
      <c r="F25" s="50"/>
      <c r="G25" s="50"/>
    </row>
    <row r="26" spans="2:7" ht="15" x14ac:dyDescent="0.35">
      <c r="B26" s="28"/>
      <c r="C26" s="61"/>
      <c r="D26" s="51"/>
      <c r="E26" s="51"/>
      <c r="F26" s="50"/>
      <c r="G26" s="50"/>
    </row>
    <row r="27" spans="2:7" ht="15" x14ac:dyDescent="0.35">
      <c r="B27" s="28"/>
      <c r="C27" s="62" t="s">
        <v>1454</v>
      </c>
      <c r="D27" s="250"/>
      <c r="E27" s="250"/>
      <c r="F27" s="50"/>
      <c r="G27" s="50"/>
    </row>
    <row r="28" spans="2:7" ht="15" x14ac:dyDescent="0.35">
      <c r="B28" s="28"/>
      <c r="C28" s="62" t="s">
        <v>1455</v>
      </c>
      <c r="D28" s="250"/>
      <c r="E28" s="250"/>
      <c r="F28" s="50"/>
      <c r="G28" s="50"/>
    </row>
    <row r="29" spans="2:7" ht="15" x14ac:dyDescent="0.35">
      <c r="B29" s="28"/>
      <c r="C29" s="62" t="s">
        <v>1456</v>
      </c>
      <c r="D29" s="250"/>
      <c r="E29" s="250"/>
      <c r="F29" s="50"/>
      <c r="G29" s="50"/>
    </row>
    <row r="30" spans="2:7" ht="15" x14ac:dyDescent="0.35">
      <c r="B30" s="28"/>
      <c r="C30" s="62" t="s">
        <v>1457</v>
      </c>
      <c r="D30" s="250"/>
      <c r="E30" s="250"/>
      <c r="F30" s="50"/>
      <c r="G30" s="50"/>
    </row>
    <row r="31" spans="2:7" ht="15" x14ac:dyDescent="0.35">
      <c r="B31" s="28"/>
      <c r="C31" s="62" t="s">
        <v>1458</v>
      </c>
      <c r="D31" s="250"/>
      <c r="E31" s="250"/>
      <c r="F31" s="50"/>
      <c r="G31" s="50"/>
    </row>
    <row r="32" spans="2:7" ht="15" x14ac:dyDescent="0.35">
      <c r="B32" s="28"/>
      <c r="C32" s="59"/>
      <c r="D32" s="59"/>
      <c r="E32" s="59"/>
      <c r="F32" s="50"/>
      <c r="G32" s="50"/>
    </row>
    <row r="33" spans="2:7" ht="15" x14ac:dyDescent="0.35">
      <c r="B33" s="28"/>
      <c r="C33" s="271" t="s">
        <v>1452</v>
      </c>
      <c r="D33" s="271"/>
      <c r="E33" s="271"/>
      <c r="F33" s="271"/>
      <c r="G33" s="271"/>
    </row>
    <row r="34" spans="2:7" s="30" customFormat="1" ht="15" x14ac:dyDescent="0.4">
      <c r="B34" s="31"/>
      <c r="C34" s="32"/>
      <c r="D34" s="32"/>
      <c r="E34" s="33"/>
      <c r="F34" s="31"/>
      <c r="G34" s="31"/>
    </row>
    <row r="35" spans="2:7" ht="30" x14ac:dyDescent="0.35">
      <c r="B35" s="28"/>
      <c r="C35" s="63" t="s">
        <v>1470</v>
      </c>
      <c r="E35" s="240" t="s">
        <v>1471</v>
      </c>
      <c r="G35" s="34" t="s">
        <v>1472</v>
      </c>
    </row>
    <row r="36" spans="2:7" s="30" customFormat="1" ht="15" x14ac:dyDescent="0.35">
      <c r="B36" s="31"/>
      <c r="C36" s="35"/>
      <c r="E36" s="35"/>
      <c r="G36" s="35"/>
    </row>
    <row r="37" spans="2:7" ht="15" x14ac:dyDescent="0.4">
      <c r="B37" s="28"/>
      <c r="C37" s="56" t="s">
        <v>1473</v>
      </c>
      <c r="D37" s="59"/>
      <c r="E37" s="64"/>
      <c r="F37" s="50"/>
      <c r="G37" s="50"/>
    </row>
    <row r="38" spans="2:7" ht="15" x14ac:dyDescent="0.4">
      <c r="B38" s="28"/>
      <c r="C38" s="36"/>
      <c r="D38" s="36"/>
      <c r="E38" s="37"/>
      <c r="F38" s="28"/>
      <c r="G38" s="28"/>
    </row>
    <row r="40" spans="2:7" ht="15.65" customHeight="1" x14ac:dyDescent="0.35">
      <c r="B40" s="28"/>
      <c r="C40" s="65" t="s">
        <v>1474</v>
      </c>
      <c r="D40" s="38"/>
      <c r="E40" s="68" t="s">
        <v>1479</v>
      </c>
      <c r="F40" s="69"/>
      <c r="G40" s="70"/>
    </row>
    <row r="41" spans="2:7" ht="43.5" customHeight="1" x14ac:dyDescent="0.35">
      <c r="B41" s="28"/>
      <c r="C41" s="66" t="s">
        <v>1475</v>
      </c>
      <c r="D41" s="38"/>
      <c r="E41" s="71" t="s">
        <v>1480</v>
      </c>
      <c r="F41" s="244"/>
      <c r="G41" s="72"/>
    </row>
    <row r="42" spans="2:7" ht="31.5" customHeight="1" x14ac:dyDescent="0.35">
      <c r="B42" s="28"/>
      <c r="C42" s="66" t="s">
        <v>1476</v>
      </c>
      <c r="D42" s="38"/>
      <c r="E42" s="73" t="s">
        <v>1481</v>
      </c>
      <c r="F42" s="244"/>
      <c r="G42" s="72"/>
    </row>
    <row r="43" spans="2:7" ht="24" customHeight="1" x14ac:dyDescent="0.35">
      <c r="B43" s="28"/>
      <c r="C43" s="66" t="s">
        <v>1477</v>
      </c>
      <c r="D43" s="38"/>
      <c r="E43" s="71" t="s">
        <v>1482</v>
      </c>
      <c r="F43" s="244"/>
      <c r="G43" s="72"/>
    </row>
    <row r="44" spans="2:7" ht="48" customHeight="1" x14ac:dyDescent="0.35">
      <c r="B44" s="28"/>
      <c r="C44" s="67" t="s">
        <v>1478</v>
      </c>
      <c r="D44" s="38"/>
      <c r="E44" s="74" t="s">
        <v>1483</v>
      </c>
      <c r="F44" s="75"/>
      <c r="G44" s="76"/>
    </row>
    <row r="45" spans="2:7" ht="12" customHeight="1" thickBot="1" x14ac:dyDescent="0.4">
      <c r="B45" s="28"/>
    </row>
    <row r="46" spans="2:7" ht="15.5" thickBot="1" x14ac:dyDescent="0.4">
      <c r="B46" s="28"/>
      <c r="C46" s="272" t="s">
        <v>1933</v>
      </c>
      <c r="D46" s="273"/>
      <c r="E46" s="273"/>
      <c r="F46" s="273"/>
      <c r="G46" s="274"/>
    </row>
    <row r="47" spans="2:7" ht="15.5" thickBot="1" x14ac:dyDescent="0.4">
      <c r="C47" s="272" t="s">
        <v>1484</v>
      </c>
      <c r="D47" s="273"/>
      <c r="E47" s="273"/>
      <c r="F47" s="273"/>
      <c r="G47" s="274"/>
    </row>
    <row r="48" spans="2:7" ht="15.5" thickBot="1" x14ac:dyDescent="0.4">
      <c r="C48" s="36"/>
      <c r="D48" s="36"/>
      <c r="E48" s="36"/>
      <c r="F48" s="36"/>
      <c r="G48" s="28"/>
    </row>
    <row r="49" spans="2:7" ht="15" x14ac:dyDescent="0.35">
      <c r="C49" s="243" t="s">
        <v>1485</v>
      </c>
      <c r="D49" s="39"/>
      <c r="E49" s="40"/>
      <c r="F49" s="39"/>
      <c r="G49" s="39"/>
    </row>
    <row r="50" spans="2:7" ht="15" customHeight="1" x14ac:dyDescent="0.35">
      <c r="C50" s="270" t="s">
        <v>1486</v>
      </c>
      <c r="D50" s="270"/>
      <c r="E50" s="270"/>
      <c r="F50" s="270"/>
      <c r="G50" s="270"/>
    </row>
    <row r="51" spans="2:7" ht="15" x14ac:dyDescent="0.35">
      <c r="B51" s="41" t="s">
        <v>979</v>
      </c>
      <c r="C51" s="241" t="s">
        <v>1487</v>
      </c>
      <c r="D51" s="248"/>
      <c r="E51" s="42"/>
      <c r="F51" s="248"/>
      <c r="G51" s="43"/>
    </row>
    <row r="52" spans="2:7" ht="15" x14ac:dyDescent="0.35"/>
    <row r="53" spans="2:7" ht="15" x14ac:dyDescent="0.35"/>
    <row r="54" spans="2:7" ht="15" x14ac:dyDescent="0.35"/>
    <row r="55" spans="2:7" ht="15" x14ac:dyDescent="0.35"/>
    <row r="56" spans="2:7" ht="15" x14ac:dyDescent="0.35"/>
    <row r="57" spans="2:7" ht="15" x14ac:dyDescent="0.35"/>
  </sheetData>
  <mergeCells count="7">
    <mergeCell ref="C50:G50"/>
    <mergeCell ref="C33:G33"/>
    <mergeCell ref="C47:G47"/>
    <mergeCell ref="C20:E20"/>
    <mergeCell ref="C14:E14"/>
    <mergeCell ref="C46:G46"/>
    <mergeCell ref="C19:E19"/>
  </mergeCells>
  <dataValidations count="2">
    <dataValidation type="whole" errorStyle="warning" allowBlank="1" showInputMessage="1" showErrorMessage="1" errorTitle="Por favor, no editar estas celda" error="Contenido a ser ingresar por el Secretariado Internacional" sqref="G4" xr:uid="{9CAED772-5693-4F11-946B-BF3C0AB9D21C}">
      <formula1>444</formula1>
      <formula2>555</formula2>
    </dataValidation>
    <dataValidation type="whole" allowBlank="1" showInputMessage="1" showErrorMessage="1" errorTitle="No editar estas celdas" error="Por favor, no edite estas celdas" sqref="C46:G52 C4:F45 G5:G45 C1:G3" xr:uid="{0CFC7B6E-3E5D-41BA-AAED-1E7AB33DBBBD}">
      <formula1>10000</formula1>
      <formula2>50000</formula2>
    </dataValidation>
  </dataValidations>
  <hyperlinks>
    <hyperlink ref="C33:D33" r:id="rId1" display="The International Secretariat can provide advice and support on request. Please contact " xr:uid="{0296C1C5-C2F5-472B-8022-3DC0B070763E}"/>
    <hyperlink ref="C20:E20" r:id="rId2" display="The data will be used to populate the global EITI data repository, available on the international EITI website: https://eiti.org/data" xr:uid="{D10FF49A-7DF0-4A62-9F80-6D5FBA254653}"/>
    <hyperlink ref="C19:E19" r:id="rId3" display="3. This Data sheet should be submitted alongside the EITI Report. Send it to the International Secretariat: data@eiti.org " xr:uid="{E61C9B60-49DE-480E-8138-0AAE793A02B9}"/>
    <hyperlink ref="C46:G46" r:id="rId4" display="Puede acceder a la versión más reciente de las plantillas de datos resumidos en https://eiti.org/es/documento/plantilla-datos-resumidos-del-eiti" xr:uid="{3E771D73-81CD-4050-90CD-8BA7A7A80C27}"/>
    <hyperlink ref="C47:G47" r:id="rId5" display="Give us your feedback or report a conflict in the data! Write to us at  data@eiti.org" xr:uid="{0C3129FC-2BD4-4524-9ACD-DEC20336B1D7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95"/>
  <sheetViews>
    <sheetView showGridLines="0" zoomScale="85" zoomScaleNormal="85" workbookViewId="0">
      <selection activeCell="K59" sqref="K59"/>
    </sheetView>
  </sheetViews>
  <sheetFormatPr defaultColWidth="4" defaultRowHeight="24" customHeight="1" x14ac:dyDescent="0.35"/>
  <cols>
    <col min="1" max="1" width="4" style="12"/>
    <col min="2" max="2" width="4" style="12" hidden="1" customWidth="1"/>
    <col min="3" max="3" width="75" style="12" bestFit="1" customWidth="1"/>
    <col min="4" max="4" width="2.81640625" style="12" customWidth="1"/>
    <col min="5" max="5" width="45.7265625" style="12" customWidth="1"/>
    <col min="6" max="6" width="2.81640625" style="12" customWidth="1"/>
    <col min="7" max="7" width="40.1796875" style="12" bestFit="1" customWidth="1"/>
    <col min="8" max="16384" width="4" style="12"/>
  </cols>
  <sheetData>
    <row r="1" spans="1:7" ht="16" x14ac:dyDescent="0.35">
      <c r="B1" s="13"/>
    </row>
    <row r="2" spans="1:7" ht="16" x14ac:dyDescent="0.35">
      <c r="B2" s="13"/>
      <c r="C2" s="281" t="s">
        <v>1490</v>
      </c>
      <c r="D2" s="281"/>
      <c r="E2" s="281"/>
      <c r="F2" s="281"/>
      <c r="G2" s="281"/>
    </row>
    <row r="3" spans="1:7" s="213" customFormat="1" ht="22.5" x14ac:dyDescent="0.35">
      <c r="B3" s="212"/>
      <c r="C3" s="282" t="s">
        <v>1491</v>
      </c>
      <c r="D3" s="282"/>
      <c r="E3" s="282"/>
      <c r="F3" s="282"/>
      <c r="G3" s="282"/>
    </row>
    <row r="4" spans="1:7" ht="12.75" customHeight="1" x14ac:dyDescent="0.35">
      <c r="B4" s="13"/>
      <c r="C4" s="283" t="s">
        <v>1492</v>
      </c>
      <c r="D4" s="283"/>
      <c r="E4" s="283"/>
      <c r="F4" s="283"/>
      <c r="G4" s="283"/>
    </row>
    <row r="5" spans="1:7" ht="12.75" customHeight="1" x14ac:dyDescent="0.35">
      <c r="B5" s="13"/>
      <c r="C5" s="284" t="s">
        <v>1493</v>
      </c>
      <c r="D5" s="284"/>
      <c r="E5" s="284"/>
      <c r="F5" s="284"/>
      <c r="G5" s="284"/>
    </row>
    <row r="6" spans="1:7" ht="12.75" customHeight="1" x14ac:dyDescent="0.35">
      <c r="B6" s="13"/>
      <c r="C6" s="284" t="s">
        <v>1494</v>
      </c>
      <c r="D6" s="284"/>
      <c r="E6" s="284"/>
      <c r="F6" s="284"/>
      <c r="G6" s="284"/>
    </row>
    <row r="7" spans="1:7" ht="12.75" customHeight="1" x14ac:dyDescent="0.4">
      <c r="B7" s="13"/>
      <c r="C7" s="288" t="s">
        <v>1495</v>
      </c>
      <c r="D7" s="288"/>
      <c r="E7" s="288"/>
      <c r="F7" s="288"/>
      <c r="G7" s="288"/>
    </row>
    <row r="8" spans="1:7" ht="16" x14ac:dyDescent="0.35">
      <c r="B8" s="13"/>
      <c r="C8" s="26"/>
      <c r="D8" s="77"/>
      <c r="E8" s="77"/>
      <c r="F8" s="26"/>
      <c r="G8" s="26"/>
    </row>
    <row r="9" spans="1:7" ht="30" x14ac:dyDescent="0.35">
      <c r="B9" s="13"/>
      <c r="C9" s="63" t="s">
        <v>1496</v>
      </c>
      <c r="D9" s="253"/>
      <c r="E9" s="240" t="s">
        <v>1497</v>
      </c>
      <c r="F9" s="253"/>
      <c r="G9" s="264" t="s">
        <v>1472</v>
      </c>
    </row>
    <row r="10" spans="1:7" ht="16" x14ac:dyDescent="0.35">
      <c r="B10" s="13"/>
      <c r="C10" s="238"/>
      <c r="D10" s="77"/>
      <c r="E10" s="77"/>
      <c r="F10" s="238"/>
      <c r="G10" s="238"/>
    </row>
    <row r="11" spans="1:7" s="213" customFormat="1" ht="22.5" x14ac:dyDescent="0.35">
      <c r="B11" s="215"/>
      <c r="C11" s="227" t="s">
        <v>1498</v>
      </c>
      <c r="D11" s="212"/>
      <c r="E11" s="214"/>
      <c r="F11" s="212"/>
      <c r="G11" s="212"/>
    </row>
    <row r="12" spans="1:7" ht="19.5" thickBot="1" x14ac:dyDescent="0.4">
      <c r="A12" s="20"/>
      <c r="B12" s="21"/>
      <c r="C12" s="228" t="s">
        <v>1499</v>
      </c>
      <c r="D12" s="229"/>
      <c r="E12" s="230" t="s">
        <v>1500</v>
      </c>
      <c r="F12" s="229"/>
      <c r="G12" s="231" t="s">
        <v>1501</v>
      </c>
    </row>
    <row r="13" spans="1:7" ht="16.5" thickBot="1" x14ac:dyDescent="0.4">
      <c r="B13" s="22"/>
      <c r="C13" s="78" t="s">
        <v>1502</v>
      </c>
      <c r="D13" s="254"/>
      <c r="E13" s="80"/>
      <c r="F13" s="254"/>
      <c r="G13" s="80"/>
    </row>
    <row r="14" spans="1:7" ht="16" x14ac:dyDescent="0.35">
      <c r="A14" s="18"/>
      <c r="B14" s="15" t="s">
        <v>979</v>
      </c>
      <c r="C14" s="81" t="s">
        <v>1503</v>
      </c>
      <c r="D14" s="248"/>
      <c r="E14" s="116" t="s">
        <v>1504</v>
      </c>
      <c r="F14" s="248"/>
      <c r="G14" s="82"/>
    </row>
    <row r="15" spans="1:7" ht="16" x14ac:dyDescent="0.35">
      <c r="A15" s="18"/>
      <c r="B15" s="15" t="s">
        <v>979</v>
      </c>
      <c r="C15" s="81" t="s">
        <v>1505</v>
      </c>
      <c r="D15" s="41"/>
      <c r="E15" s="84" t="str">
        <f>IFERROR(VLOOKUP($E$14,Table1_Country_codes_and_currencies[],3,FALSE),"")</f>
        <v/>
      </c>
      <c r="F15" s="41"/>
      <c r="G15" s="82"/>
    </row>
    <row r="16" spans="1:7" ht="16" x14ac:dyDescent="0.35">
      <c r="B16" s="15" t="s">
        <v>979</v>
      </c>
      <c r="C16" s="81" t="s">
        <v>1507</v>
      </c>
      <c r="D16" s="41"/>
      <c r="E16" s="84" t="str">
        <f>IFERROR(VLOOKUP($E$14,Table1_Country_codes_and_currencies[],7,FALSE),"")</f>
        <v/>
      </c>
      <c r="F16" s="41"/>
      <c r="G16" s="82"/>
    </row>
    <row r="17" spans="1:7" ht="16.5" thickBot="1" x14ac:dyDescent="0.4">
      <c r="B17" s="15" t="s">
        <v>979</v>
      </c>
      <c r="C17" s="88" t="s">
        <v>1508</v>
      </c>
      <c r="D17" s="85"/>
      <c r="E17" s="86" t="str">
        <f>IFERROR(VLOOKUP($E$14,Table1_Country_codes_and_currencies[],5,FALSE),"")</f>
        <v/>
      </c>
      <c r="F17" s="85"/>
      <c r="G17" s="87"/>
    </row>
    <row r="18" spans="1:7" ht="16.5" thickBot="1" x14ac:dyDescent="0.4">
      <c r="B18" s="22"/>
      <c r="C18" s="78" t="s">
        <v>1509</v>
      </c>
      <c r="D18" s="79"/>
      <c r="E18" s="80"/>
      <c r="F18" s="79"/>
      <c r="G18" s="80"/>
    </row>
    <row r="19" spans="1:7" ht="16" x14ac:dyDescent="0.35">
      <c r="A19" s="18"/>
      <c r="B19" s="15" t="s">
        <v>980</v>
      </c>
      <c r="C19" s="81" t="s">
        <v>1510</v>
      </c>
      <c r="D19" s="41"/>
      <c r="E19" s="117" t="s">
        <v>1511</v>
      </c>
      <c r="F19" s="41"/>
      <c r="G19" s="82"/>
    </row>
    <row r="20" spans="1:7" ht="16.5" thickBot="1" x14ac:dyDescent="0.4">
      <c r="A20" s="18"/>
      <c r="B20" s="15" t="s">
        <v>980</v>
      </c>
      <c r="C20" s="88" t="s">
        <v>1512</v>
      </c>
      <c r="D20" s="85"/>
      <c r="E20" s="117" t="s">
        <v>1511</v>
      </c>
      <c r="F20" s="85"/>
      <c r="G20" s="87"/>
    </row>
    <row r="21" spans="1:7" ht="16.5" thickBot="1" x14ac:dyDescent="0.4">
      <c r="B21" s="22"/>
      <c r="C21" s="78" t="s">
        <v>1513</v>
      </c>
      <c r="D21" s="79"/>
      <c r="E21" s="89"/>
      <c r="F21" s="79"/>
      <c r="G21" s="80"/>
    </row>
    <row r="22" spans="1:7" ht="16" x14ac:dyDescent="0.35">
      <c r="B22" s="15" t="s">
        <v>1303</v>
      </c>
      <c r="C22" s="90" t="s">
        <v>1514</v>
      </c>
      <c r="D22" s="41"/>
      <c r="E22" s="116" t="s">
        <v>1781</v>
      </c>
      <c r="F22" s="41"/>
      <c r="G22" s="82"/>
    </row>
    <row r="23" spans="1:7" ht="16" x14ac:dyDescent="0.35">
      <c r="A23" s="18"/>
      <c r="B23" s="15" t="s">
        <v>1303</v>
      </c>
      <c r="C23" s="81" t="s">
        <v>1516</v>
      </c>
      <c r="D23" s="41"/>
      <c r="E23" s="118" t="str">
        <f>IF(OR($E$22=Lists!$I$4,$E$22=Lists!$I$5),"&lt; Nombre de la entidad&gt;","")</f>
        <v/>
      </c>
      <c r="F23" s="41"/>
      <c r="G23" s="82"/>
    </row>
    <row r="24" spans="1:7" ht="16" x14ac:dyDescent="0.35">
      <c r="B24" s="15" t="s">
        <v>1303</v>
      </c>
      <c r="C24" s="81" t="s">
        <v>1517</v>
      </c>
      <c r="D24" s="41"/>
      <c r="E24" s="119" t="str">
        <f>IF(OR($E$22=Lists!$I$4,$E$22=Lists!$I$5),"&lt;Fecha con el formato AAAA-MM-DD&gt;","")</f>
        <v/>
      </c>
      <c r="F24" s="41"/>
      <c r="G24" s="82"/>
    </row>
    <row r="25" spans="1:7" ht="16" x14ac:dyDescent="0.35">
      <c r="A25" s="18"/>
      <c r="B25" s="15" t="s">
        <v>1303</v>
      </c>
      <c r="C25" s="81" t="s">
        <v>1518</v>
      </c>
      <c r="D25" s="41"/>
      <c r="E25" s="120" t="str">
        <f>IF(OR($E$22=Lists!$I$4,$E$22=Lists!$I$5),"&lt;Dirección Web&gt;","")</f>
        <v/>
      </c>
      <c r="F25" s="41"/>
      <c r="G25" s="82"/>
    </row>
    <row r="26" spans="1:7" ht="30" x14ac:dyDescent="0.35">
      <c r="B26" s="15" t="s">
        <v>1303</v>
      </c>
      <c r="C26" s="91" t="s">
        <v>1519</v>
      </c>
      <c r="D26" s="92"/>
      <c r="E26" s="118" t="s">
        <v>1781</v>
      </c>
      <c r="F26" s="92"/>
      <c r="G26" s="93"/>
    </row>
    <row r="27" spans="1:7" ht="16" x14ac:dyDescent="0.35">
      <c r="B27" s="15" t="s">
        <v>1303</v>
      </c>
      <c r="C27" s="81" t="s">
        <v>1520</v>
      </c>
      <c r="D27" s="41"/>
      <c r="E27" s="119" t="str">
        <f>IF(OR($E$26=Lists!$I$4,$E$26=Lists!$I$5),"&lt;fecha con el formato AAAA-MM-DD&gt;","")</f>
        <v/>
      </c>
      <c r="F27" s="41"/>
      <c r="G27" s="94"/>
    </row>
    <row r="28" spans="1:7" ht="16" x14ac:dyDescent="0.35">
      <c r="A28" s="18"/>
      <c r="B28" s="15" t="s">
        <v>1303</v>
      </c>
      <c r="C28" s="81" t="s">
        <v>1521</v>
      </c>
      <c r="D28" s="41"/>
      <c r="E28" s="120" t="str">
        <f>IF(OR($E$26=Lists!$I$4,$E$26=Lists!$I$5),"&lt;Dirección Web&gt;","")</f>
        <v/>
      </c>
      <c r="F28" s="41"/>
      <c r="G28" s="94"/>
    </row>
    <row r="29" spans="1:7" ht="16" x14ac:dyDescent="0.35">
      <c r="B29" s="15" t="s">
        <v>1303</v>
      </c>
      <c r="C29" s="91" t="s">
        <v>1522</v>
      </c>
      <c r="D29" s="92"/>
      <c r="E29" s="118" t="s">
        <v>1781</v>
      </c>
      <c r="F29" s="95"/>
      <c r="G29" s="96"/>
    </row>
    <row r="30" spans="1:7" ht="16" x14ac:dyDescent="0.35">
      <c r="A30" s="18"/>
      <c r="B30" s="15" t="s">
        <v>1303</v>
      </c>
      <c r="C30" s="81" t="s">
        <v>1523</v>
      </c>
      <c r="D30" s="41"/>
      <c r="E30" s="119" t="str">
        <f>IF(OR($E$29=Lists!$I$4,$E$29=Lists!$I$5),"&lt;fecha con el formato AAAA-MM-DD&gt;","")</f>
        <v/>
      </c>
      <c r="F30" s="41"/>
      <c r="G30" s="82"/>
    </row>
    <row r="31" spans="1:7" ht="16.5" thickBot="1" x14ac:dyDescent="0.4">
      <c r="A31" s="18"/>
      <c r="B31" s="15" t="s">
        <v>1303</v>
      </c>
      <c r="C31" s="81" t="s">
        <v>1524</v>
      </c>
      <c r="D31" s="97"/>
      <c r="E31" s="121" t="str">
        <f>IF(OR($E$29=Lists!$I$4,$E$29=Lists!$I$5),"&lt;Dirección Web&gt;","")</f>
        <v/>
      </c>
      <c r="F31" s="85"/>
      <c r="G31" s="98"/>
    </row>
    <row r="32" spans="1:7" ht="16" customHeight="1" thickBot="1" x14ac:dyDescent="0.4">
      <c r="A32" s="13"/>
      <c r="C32" s="262" t="s">
        <v>1936</v>
      </c>
      <c r="D32" s="99"/>
      <c r="E32" s="42"/>
      <c r="F32" s="100"/>
      <c r="G32" s="43"/>
    </row>
    <row r="33" spans="1:15" ht="16" x14ac:dyDescent="0.35">
      <c r="A33" s="15"/>
      <c r="B33" s="17"/>
      <c r="C33" s="101" t="s">
        <v>1525</v>
      </c>
      <c r="D33" s="41"/>
      <c r="E33" s="122" t="s">
        <v>1526</v>
      </c>
      <c r="F33" s="28"/>
      <c r="G33" s="102"/>
    </row>
    <row r="34" spans="1:15" ht="16.5" thickBot="1" x14ac:dyDescent="0.4">
      <c r="A34" s="13"/>
      <c r="B34" s="15" t="s">
        <v>1305</v>
      </c>
      <c r="C34" s="103" t="s">
        <v>1527</v>
      </c>
      <c r="D34" s="85"/>
      <c r="E34" s="123" t="s">
        <v>1528</v>
      </c>
      <c r="F34" s="79"/>
      <c r="G34" s="104"/>
    </row>
    <row r="35" spans="1:15" ht="18" customHeight="1" thickBot="1" x14ac:dyDescent="0.4">
      <c r="A35" s="18"/>
      <c r="B35" s="15" t="s">
        <v>1305</v>
      </c>
      <c r="C35" s="78" t="s">
        <v>1529</v>
      </c>
      <c r="D35" s="79"/>
      <c r="E35" s="100"/>
      <c r="F35" s="79"/>
      <c r="G35" s="100"/>
    </row>
    <row r="36" spans="1:15" ht="15.65" customHeight="1" x14ac:dyDescent="0.35">
      <c r="B36" s="15" t="s">
        <v>1305</v>
      </c>
      <c r="C36" s="83" t="s">
        <v>1530</v>
      </c>
      <c r="D36" s="41"/>
      <c r="E36" s="84"/>
      <c r="F36" s="41"/>
      <c r="G36" s="41"/>
    </row>
    <row r="37" spans="1:15" ht="16.5" customHeight="1" x14ac:dyDescent="0.35">
      <c r="A37" s="18"/>
      <c r="B37" s="15" t="s">
        <v>1305</v>
      </c>
      <c r="C37" s="105" t="s">
        <v>1531</v>
      </c>
      <c r="D37" s="41"/>
      <c r="E37" s="118" t="s">
        <v>1515</v>
      </c>
      <c r="F37" s="41"/>
      <c r="G37" s="94"/>
    </row>
    <row r="38" spans="1:15" ht="16.5" customHeight="1" x14ac:dyDescent="0.35">
      <c r="A38" s="18"/>
      <c r="B38" s="15" t="s">
        <v>1305</v>
      </c>
      <c r="C38" s="105" t="s">
        <v>978</v>
      </c>
      <c r="D38" s="41"/>
      <c r="E38" s="118" t="s">
        <v>1515</v>
      </c>
      <c r="F38" s="41"/>
      <c r="G38" s="94"/>
    </row>
    <row r="39" spans="1:15" ht="15.65" customHeight="1" x14ac:dyDescent="0.35">
      <c r="B39" s="15" t="s">
        <v>1305</v>
      </c>
      <c r="C39" s="105" t="s">
        <v>1532</v>
      </c>
      <c r="D39" s="41"/>
      <c r="E39" s="118" t="s">
        <v>1515</v>
      </c>
      <c r="F39" s="41"/>
      <c r="G39" s="94"/>
    </row>
    <row r="40" spans="1:15" ht="18" customHeight="1" x14ac:dyDescent="0.35">
      <c r="B40" s="15" t="s">
        <v>1305</v>
      </c>
      <c r="C40" s="105" t="s">
        <v>1533</v>
      </c>
      <c r="D40" s="41"/>
      <c r="E40" s="118" t="s">
        <v>1515</v>
      </c>
      <c r="F40" s="41"/>
      <c r="G40" s="94"/>
    </row>
    <row r="41" spans="1:15" ht="16" x14ac:dyDescent="0.35">
      <c r="B41" s="15" t="s">
        <v>1305</v>
      </c>
      <c r="C41" s="106" t="s">
        <v>1534</v>
      </c>
      <c r="D41" s="41"/>
      <c r="E41" s="118" t="s">
        <v>1535</v>
      </c>
      <c r="F41" s="41"/>
      <c r="G41" s="94"/>
    </row>
    <row r="42" spans="1:15" ht="16" x14ac:dyDescent="0.35">
      <c r="B42" s="15" t="s">
        <v>1305</v>
      </c>
      <c r="C42" s="105" t="s">
        <v>1536</v>
      </c>
      <c r="D42" s="41"/>
      <c r="E42" s="118" t="s">
        <v>1537</v>
      </c>
      <c r="F42" s="41"/>
      <c r="G42" s="94"/>
    </row>
    <row r="43" spans="1:15" ht="16" x14ac:dyDescent="0.35">
      <c r="B43" s="15" t="s">
        <v>1305</v>
      </c>
      <c r="C43" s="105" t="s">
        <v>1538</v>
      </c>
      <c r="D43" s="107"/>
      <c r="E43" s="118" t="s">
        <v>1539</v>
      </c>
      <c r="F43" s="41"/>
      <c r="G43" s="108"/>
    </row>
    <row r="44" spans="1:15" ht="16" x14ac:dyDescent="0.35">
      <c r="B44" s="15" t="s">
        <v>1305</v>
      </c>
      <c r="C44" s="261" t="s">
        <v>1932</v>
      </c>
      <c r="D44" s="41"/>
      <c r="E44" s="124" t="s">
        <v>2028</v>
      </c>
      <c r="F44" s="92"/>
      <c r="G44" s="94"/>
    </row>
    <row r="45" spans="1:15" ht="16" x14ac:dyDescent="0.35">
      <c r="B45" s="15" t="s">
        <v>1305</v>
      </c>
      <c r="C45" s="109" t="s">
        <v>1540</v>
      </c>
      <c r="D45" s="41"/>
      <c r="E45" s="125"/>
      <c r="F45" s="41"/>
      <c r="G45" s="94"/>
    </row>
    <row r="46" spans="1:15" ht="16.5" thickBot="1" x14ac:dyDescent="0.4">
      <c r="B46" s="15" t="s">
        <v>1305</v>
      </c>
      <c r="C46" s="225" t="s">
        <v>1541</v>
      </c>
      <c r="D46" s="85"/>
      <c r="E46" s="226" t="s">
        <v>1528</v>
      </c>
      <c r="F46" s="85"/>
      <c r="G46" s="131"/>
    </row>
    <row r="47" spans="1:15" s="20" customFormat="1" ht="16.5" thickBot="1" x14ac:dyDescent="0.4">
      <c r="A47" s="12"/>
      <c r="B47" s="15" t="s">
        <v>1305</v>
      </c>
      <c r="C47" s="263" t="s">
        <v>1935</v>
      </c>
      <c r="D47" s="85"/>
      <c r="E47" s="224"/>
      <c r="F47" s="85"/>
      <c r="G47" s="131"/>
    </row>
    <row r="48" spans="1:15" ht="15.65" customHeight="1" x14ac:dyDescent="0.35">
      <c r="B48" s="15" t="s">
        <v>1305</v>
      </c>
      <c r="C48" s="105" t="s">
        <v>1542</v>
      </c>
      <c r="D48" s="41"/>
      <c r="E48" s="118" t="s">
        <v>1515</v>
      </c>
      <c r="F48" s="41"/>
      <c r="G48" s="94"/>
      <c r="O48" s="18"/>
    </row>
    <row r="49" spans="1:7" s="18" customFormat="1" ht="16" x14ac:dyDescent="0.35">
      <c r="A49" s="12"/>
      <c r="B49" s="15"/>
      <c r="C49" s="105" t="s">
        <v>1543</v>
      </c>
      <c r="D49" s="41"/>
      <c r="E49" s="118" t="s">
        <v>1515</v>
      </c>
      <c r="F49" s="41"/>
      <c r="G49" s="94"/>
    </row>
    <row r="50" spans="1:7" s="18" customFormat="1" ht="15.65" customHeight="1" x14ac:dyDescent="0.35">
      <c r="A50" s="12"/>
      <c r="B50" s="15"/>
      <c r="C50" s="105" t="s">
        <v>1544</v>
      </c>
      <c r="D50" s="41"/>
      <c r="E50" s="118" t="s">
        <v>1515</v>
      </c>
      <c r="F50" s="41"/>
      <c r="G50" s="94"/>
    </row>
    <row r="51" spans="1:7" ht="16.5" thickBot="1" x14ac:dyDescent="0.4">
      <c r="B51" s="15"/>
      <c r="C51" s="129" t="s">
        <v>1545</v>
      </c>
      <c r="D51" s="85"/>
      <c r="E51" s="130" t="s">
        <v>1515</v>
      </c>
      <c r="F51" s="85"/>
      <c r="G51" s="131"/>
    </row>
    <row r="52" spans="1:7" ht="16.5" thickBot="1" x14ac:dyDescent="0.4">
      <c r="B52" s="15"/>
      <c r="C52" s="126" t="s">
        <v>1546</v>
      </c>
      <c r="D52" s="127"/>
      <c r="E52" s="128">
        <f>SUM(E53:E56)</f>
        <v>0</v>
      </c>
      <c r="F52" s="127"/>
      <c r="G52" s="127"/>
    </row>
    <row r="53" spans="1:7" ht="16" x14ac:dyDescent="0.35">
      <c r="B53" s="15"/>
      <c r="C53" s="81" t="s">
        <v>1547</v>
      </c>
      <c r="D53" s="41"/>
      <c r="E53" s="110">
        <f>COUNTIF('Parte 2 - Lista Divulgaciones'!$D:$D,Lists!$K$4)/SUM(COUNTIF('Parte 2 - Lista Divulgaciones'!$D:$D,"*¿Reportado a través de EITI o divulgado sistemáticamente?*"),COUNTIF('Parte 2 - Lista Divulgaciones'!$D:$D,Lists!$K$4),COUNTIF('Parte 2 - Lista Divulgaciones'!$D:$D,Lists!$K$5),COUNTIF('Parte 2 - Lista Divulgaciones'!$D:$D,Lists!$K$6),COUNTIF('Parte 2 - Lista Divulgaciones'!$D:$D,Lists!$K$7))</f>
        <v>0</v>
      </c>
      <c r="F53" s="41"/>
      <c r="G53" s="111" t="s">
        <v>1548</v>
      </c>
    </row>
    <row r="54" spans="1:7" s="18" customFormat="1" ht="16" x14ac:dyDescent="0.35">
      <c r="B54" s="22"/>
      <c r="C54" s="81" t="s">
        <v>1549</v>
      </c>
      <c r="D54" s="41"/>
      <c r="E54" s="110">
        <f>COUNTIF('Parte 2 - Lista Divulgaciones'!$D:$D,Lists!$K$5)/SUM(COUNTIF('Parte 2 - Lista Divulgaciones'!$D:$D,"*¿Reportado a través de EITI o divulgado sistemáticamente?*"),COUNTIF('Parte 2 - Lista Divulgaciones'!$D:$D,Lists!$K$4),COUNTIF('Parte 2 - Lista Divulgaciones'!$D:$D,Lists!$K$5),COUNTIF('Parte 2 - Lista Divulgaciones'!$D:$D,Lists!$K$6),COUNTIF('Parte 2 - Lista Divulgaciones'!$D:$D,Lists!$K$7))</f>
        <v>0</v>
      </c>
      <c r="F54" s="41"/>
      <c r="G54" s="111" t="s">
        <v>1548</v>
      </c>
    </row>
    <row r="55" spans="1:7" s="18" customFormat="1" ht="16" x14ac:dyDescent="0.35">
      <c r="A55" s="12"/>
      <c r="B55" s="15" t="s">
        <v>1306</v>
      </c>
      <c r="C55" s="81" t="s">
        <v>1550</v>
      </c>
      <c r="D55" s="41"/>
      <c r="E55" s="110">
        <f>COUNTIF('Parte 2 - Lista Divulgaciones'!$D:$D,Lists!$K$6)/SUM(COUNTIF('Parte 2 - Lista Divulgaciones'!$D:$D,"*¿Reportado a través de EITI o divulgado sistemáticamente?*"),COUNTIF('Parte 2 - Lista Divulgaciones'!$D:$D,Lists!$K$4),COUNTIF('Parte 2 - Lista Divulgaciones'!$D:$D,Lists!$K$5),COUNTIF('Parte 2 - Lista Divulgaciones'!$D:$D,Lists!$K$6),COUNTIF('Parte 2 - Lista Divulgaciones'!$D:$D,Lists!$K$7))</f>
        <v>0</v>
      </c>
      <c r="F55" s="41"/>
      <c r="G55" s="111" t="s">
        <v>1548</v>
      </c>
    </row>
    <row r="56" spans="1:7" ht="15" customHeight="1" thickBot="1" x14ac:dyDescent="0.4">
      <c r="B56" s="15" t="s">
        <v>1306</v>
      </c>
      <c r="C56" s="81" t="s">
        <v>1551</v>
      </c>
      <c r="D56" s="41"/>
      <c r="E56" s="110">
        <f>COUNTIF('Parte 2 - Lista Divulgaciones'!$D:$D,Lists!$K$7)/SUM(COUNTIF('Parte 2 - Lista Divulgaciones'!$D:$D,"*¿Reportado a través de EITI o divulgado sistemáticamente?*"),COUNTIF('Parte 2 - Lista Divulgaciones'!$D:$D,Lists!$K$4),COUNTIF('Parte 2 - Lista Divulgaciones'!$D:$D,Lists!$K$5),COUNTIF('Parte 2 - Lista Divulgaciones'!$D:$D,Lists!$K$6),COUNTIF('Parte 2 - Lista Divulgaciones'!$D:$D,Lists!$K$7))</f>
        <v>0</v>
      </c>
      <c r="F56" s="41"/>
      <c r="G56" s="111" t="s">
        <v>1548</v>
      </c>
    </row>
    <row r="57" spans="1:7" ht="16.5" thickBot="1" x14ac:dyDescent="0.4">
      <c r="B57" s="15" t="s">
        <v>1306</v>
      </c>
      <c r="C57" s="112" t="s">
        <v>1552</v>
      </c>
      <c r="D57" s="113"/>
      <c r="E57" s="114"/>
      <c r="F57" s="113"/>
      <c r="G57" s="113"/>
    </row>
    <row r="58" spans="1:7" s="18" customFormat="1" ht="16" x14ac:dyDescent="0.35">
      <c r="A58" s="12"/>
      <c r="B58" s="15" t="s">
        <v>1306</v>
      </c>
      <c r="C58" s="81" t="s">
        <v>1553</v>
      </c>
      <c r="D58" s="41"/>
      <c r="E58" s="116" t="s">
        <v>1554</v>
      </c>
      <c r="F58" s="41"/>
      <c r="G58" s="82"/>
    </row>
    <row r="59" spans="1:7" ht="16" x14ac:dyDescent="0.35">
      <c r="B59" s="13"/>
      <c r="C59" s="81" t="s">
        <v>1555</v>
      </c>
      <c r="D59" s="41"/>
      <c r="E59" s="116" t="s">
        <v>1554</v>
      </c>
      <c r="F59" s="41"/>
      <c r="G59" s="82"/>
    </row>
    <row r="60" spans="1:7" ht="16" x14ac:dyDescent="0.35">
      <c r="B60" s="13"/>
      <c r="C60" s="81" t="s">
        <v>1556</v>
      </c>
      <c r="D60" s="41"/>
      <c r="E60" s="116" t="s">
        <v>1554</v>
      </c>
      <c r="F60" s="41"/>
      <c r="G60" s="82"/>
    </row>
    <row r="61" spans="1:7" ht="16.5" thickBot="1" x14ac:dyDescent="0.4">
      <c r="B61" s="13"/>
      <c r="C61" s="115"/>
      <c r="D61" s="85"/>
      <c r="E61" s="86"/>
      <c r="F61" s="85"/>
      <c r="G61" s="97"/>
    </row>
    <row r="62" spans="1:7" s="18" customFormat="1" ht="16.5" thickBot="1" x14ac:dyDescent="0.4">
      <c r="A62" s="12"/>
      <c r="B62" s="12"/>
      <c r="C62" s="285"/>
      <c r="D62" s="285"/>
      <c r="E62" s="285"/>
      <c r="F62" s="285"/>
      <c r="G62" s="285"/>
    </row>
    <row r="63" spans="1:7" s="26" customFormat="1" ht="15.5" thickBot="1" x14ac:dyDescent="0.4">
      <c r="B63" s="28"/>
      <c r="C63" s="272" t="s">
        <v>1933</v>
      </c>
      <c r="D63" s="273"/>
      <c r="E63" s="273"/>
      <c r="F63" s="273"/>
      <c r="G63" s="274"/>
    </row>
    <row r="64" spans="1:7" s="26" customFormat="1" ht="15.5" thickBot="1" x14ac:dyDescent="0.4">
      <c r="C64" s="272" t="s">
        <v>1484</v>
      </c>
      <c r="D64" s="273"/>
      <c r="E64" s="273"/>
      <c r="F64" s="273"/>
      <c r="G64" s="274"/>
    </row>
    <row r="65" spans="2:7" s="26" customFormat="1" ht="15.5" thickBot="1" x14ac:dyDescent="0.4">
      <c r="C65" s="286"/>
      <c r="D65" s="286"/>
      <c r="E65" s="286"/>
      <c r="F65" s="286"/>
      <c r="G65" s="286"/>
    </row>
    <row r="66" spans="2:7" s="26" customFormat="1" ht="18.75" customHeight="1" x14ac:dyDescent="0.35">
      <c r="C66" s="287" t="s">
        <v>1485</v>
      </c>
      <c r="D66" s="287"/>
      <c r="E66" s="287"/>
      <c r="F66" s="287"/>
      <c r="G66" s="287"/>
    </row>
    <row r="67" spans="2:7" s="26" customFormat="1" ht="15" customHeight="1" x14ac:dyDescent="0.35">
      <c r="C67" s="270" t="s">
        <v>1486</v>
      </c>
      <c r="D67" s="270"/>
      <c r="E67" s="270"/>
      <c r="F67" s="270"/>
      <c r="G67" s="270"/>
    </row>
    <row r="68" spans="2:7" s="26" customFormat="1" ht="15" x14ac:dyDescent="0.35">
      <c r="B68" s="41" t="s">
        <v>979</v>
      </c>
      <c r="C68" s="280" t="s">
        <v>1487</v>
      </c>
      <c r="D68" s="280"/>
      <c r="E68" s="280"/>
      <c r="F68" s="280"/>
      <c r="G68" s="280"/>
    </row>
    <row r="69" spans="2:7" ht="16" x14ac:dyDescent="0.35">
      <c r="B69" s="13"/>
      <c r="C69" s="16"/>
      <c r="D69" s="15"/>
      <c r="E69" s="16"/>
      <c r="F69" s="15"/>
      <c r="G69" s="15"/>
    </row>
    <row r="70" spans="2:7" ht="15" customHeight="1" x14ac:dyDescent="0.35">
      <c r="B70" s="13"/>
      <c r="C70" s="14"/>
      <c r="D70" s="14"/>
      <c r="E70" s="14"/>
      <c r="F70" s="14"/>
      <c r="G70" s="13"/>
    </row>
    <row r="71" spans="2:7" ht="15" customHeight="1" x14ac:dyDescent="0.35">
      <c r="C71" s="13"/>
      <c r="D71" s="13"/>
      <c r="E71" s="13"/>
      <c r="F71" s="13"/>
      <c r="G71" s="13"/>
    </row>
    <row r="72" spans="2:7" ht="16" x14ac:dyDescent="0.35">
      <c r="C72" s="279"/>
      <c r="D72" s="279"/>
      <c r="E72" s="279"/>
      <c r="F72" s="279"/>
      <c r="G72" s="279"/>
    </row>
    <row r="73" spans="2:7" ht="16" x14ac:dyDescent="0.35">
      <c r="C73" s="279"/>
      <c r="D73" s="279"/>
      <c r="E73" s="279"/>
      <c r="F73" s="279"/>
      <c r="G73" s="279"/>
    </row>
    <row r="74" spans="2:7" ht="18.75" customHeight="1" x14ac:dyDescent="0.35">
      <c r="C74" s="279"/>
      <c r="D74" s="279"/>
      <c r="E74" s="279"/>
      <c r="F74" s="279"/>
      <c r="G74" s="279"/>
    </row>
    <row r="75" spans="2:7" ht="16" x14ac:dyDescent="0.35">
      <c r="C75" s="279"/>
      <c r="D75" s="279"/>
      <c r="E75" s="279"/>
      <c r="F75" s="279"/>
      <c r="G75" s="279"/>
    </row>
    <row r="76" spans="2:7" ht="16" x14ac:dyDescent="0.35">
      <c r="C76" s="14"/>
      <c r="D76" s="14"/>
      <c r="E76" s="14"/>
      <c r="F76" s="14"/>
      <c r="G76" s="13"/>
    </row>
    <row r="77" spans="2:7" ht="16" x14ac:dyDescent="0.35">
      <c r="C77" s="278"/>
      <c r="D77" s="278"/>
      <c r="E77" s="278"/>
      <c r="F77" s="13"/>
      <c r="G77" s="13"/>
    </row>
    <row r="78" spans="2:7" ht="16" x14ac:dyDescent="0.35">
      <c r="C78" s="278"/>
      <c r="D78" s="278"/>
      <c r="E78" s="278"/>
      <c r="F78" s="13"/>
      <c r="G78" s="13"/>
    </row>
    <row r="79" spans="2:7" ht="16" x14ac:dyDescent="0.35">
      <c r="C79" s="13"/>
      <c r="D79" s="13"/>
      <c r="E79" s="13"/>
      <c r="F79" s="13"/>
      <c r="G79" s="13"/>
    </row>
    <row r="80" spans="2:7" ht="16" x14ac:dyDescent="0.35"/>
    <row r="81" ht="16" x14ac:dyDescent="0.35"/>
    <row r="82" ht="16" x14ac:dyDescent="0.35"/>
    <row r="83" ht="16" x14ac:dyDescent="0.35"/>
    <row r="84" ht="16" x14ac:dyDescent="0.35"/>
    <row r="85" ht="16" x14ac:dyDescent="0.35"/>
    <row r="86" ht="16" x14ac:dyDescent="0.35"/>
    <row r="87" ht="16" x14ac:dyDescent="0.35"/>
    <row r="88" ht="16" x14ac:dyDescent="0.35"/>
    <row r="89" ht="16" x14ac:dyDescent="0.35"/>
    <row r="90" ht="16" x14ac:dyDescent="0.35"/>
    <row r="91" ht="16" x14ac:dyDescent="0.35"/>
    <row r="92" ht="16" x14ac:dyDescent="0.35"/>
    <row r="93" ht="16" x14ac:dyDescent="0.35"/>
    <row r="94" ht="16" x14ac:dyDescent="0.35"/>
    <row r="95" ht="16" x14ac:dyDescent="0.35"/>
  </sheetData>
  <sheetProtection selectLockedCells="1"/>
  <dataConsolidate/>
  <mergeCells count="19">
    <mergeCell ref="C68:G68"/>
    <mergeCell ref="C2:G2"/>
    <mergeCell ref="C3:G3"/>
    <mergeCell ref="C4:G4"/>
    <mergeCell ref="C5:G5"/>
    <mergeCell ref="C6:G6"/>
    <mergeCell ref="C64:G64"/>
    <mergeCell ref="C67:G67"/>
    <mergeCell ref="C63:G63"/>
    <mergeCell ref="C62:G62"/>
    <mergeCell ref="C65:G65"/>
    <mergeCell ref="C66:G66"/>
    <mergeCell ref="C7:G7"/>
    <mergeCell ref="C78:E78"/>
    <mergeCell ref="C72:G72"/>
    <mergeCell ref="C73:G73"/>
    <mergeCell ref="C74:G74"/>
    <mergeCell ref="C75:G75"/>
    <mergeCell ref="C77:E77"/>
  </mergeCells>
  <dataValidations xWindow="1195" yWindow="633" count="17">
    <dataValidation allowBlank="1" showInputMessage="1" showErrorMessage="1" promptTitle="Dirección web del Informe EITI" prompt="Ingrese la dirección web directa del Informe EITI (o carpeta de informes)." sqref="E25" xr:uid="{C65CA56D-377E-4702-A9BF-B225A66D02F6}"/>
    <dataValidation allowBlank="1" showInputMessage="1" showErrorMessage="1" promptTitle="Nombre de la entidad" prompt="Ingrese el nombre de la entidad, empresa u organismo gubernamental" sqref="E23" xr:uid="{00000000-0002-0000-0100-000004000000}"/>
    <dataValidation type="decimal" allowBlank="1" showInputMessage="1" showErrorMessage="1" errorTitle="Valor no numérico" error="Ingrese únicamente números en esta celda. En caso de haber información adicional que sea apropiada, inclúyala en las columnas correspondientes a la derecha." promptTitle="Tasa de cambio/conversión" prompt="Ingrese la tasa de cambio correspondiente de 1 USD a la divisa antes informada._x000a__x000a_En caso de haber información adicional pertinente, inclúyala en la sección de comentarios." sqref="E45" xr:uid="{00000000-0002-0000-0100-000005000000}">
      <formula1>0</formula1>
      <formula2>9999999999999990000</formula2>
    </dataValidation>
    <dataValidation allowBlank="1" showInputMessage="1" showErrorMessage="1" promptTitle="Archivos de datos (CSV, Excel)" prompt="Ingrese la dirección web directa de los archivos de datos que acompañan el informe en el sitio web del EITI nacional._x000a__x000a_Por archivos de datos se entienden aquellos en formato Excel, CSV o similares. No deben incluirse archivos PDF aquí._x000a_" sqref="E28" xr:uid="{C821FEFA-DFCF-40D8-8246-EB0F476E2C8B}"/>
    <dataValidation type="date" allowBlank="1" showInputMessage="1" showErrorMessage="1" errorTitle="Incorrect format" error="Please revise information according to specified format" promptTitle="EITI Report URL" prompt="Please insert direct URL to EITI Report (or report folder) on National EITI website." sqref="E25" xr:uid="{93883956-635E-425A-8EDF-4B4BB66068B0}">
      <formula1>36161</formula1>
      <formula2>47848</formula2>
    </dataValidation>
    <dataValidation allowBlank="1" showInputMessage="1" showErrorMessage="1" promptTitle="Archivos adicionales pertinentes" prompt="En caso de haber varios archivos pertinentes al informe, indíquelo aquí. En caso de ser varios, cópielos en diferentes filas." sqref="E31" xr:uid="{48F7CDB2-1CCA-4F17-A500-C0810AED8199}"/>
    <dataValidation type="list" allowBlank="1" showInputMessage="1" showErrorMessage="1" promptTitle="Tipo de reporte" prompt="Indique el tipo de presentación de información de entre las siguientes opciones:_x000a__x000a_Divulgación sistemática_x000a_Informe EITI_x000a_No disponible_x000a_No se aplica" sqref="E33" xr:uid="{E192EF1E-9B5F-4EB1-BF02-36F681E971D7}">
      <formula1>Reporting_options_list</formula1>
    </dataValidation>
    <dataValidation allowBlank="1" showInputMessage="1" showErrorMessage="1" promptTitle="URL" prompt="Please input URL" sqref="E31" xr:uid="{97B8CAB1-C726-4263-96E6-64E40EFEF989}"/>
    <dataValidation type="list" allowBlank="1" showInputMessage="1" showErrorMessage="1" errorTitle="Invalid entry" error="_x000a_Please choose among the following:_x000a__x000a_Yes_x000a_No_x000a_Partially_x000a_Not applicable" promptTitle="Choose among the following" prompt="_x000a_Yes_x000a_No_x000a_Partially_x000a_Not applicable" sqref="E25" xr:uid="{869B1086-07A8-49CE-958C-F3E4AEAB592F}">
      <formula1>#REF!</formula1>
    </dataValidation>
    <dataValidation type="whole" showInputMessage="1" showErrorMessage="1" sqref="F1 D14:D61 G18 E21:G21 C1:C62 E32:G32 E35:G36 E47 E15:E18 F8:F61 G1:G2 D61:G61 D8:G13 D1:E2 F69:F1048576 F52:G57 C65:C68 E53:E57" xr:uid="{D09E7034-0A68-488C-8B6C-257C98242EEB}">
      <formula1>999999</formula1>
      <formula2>99999999</formula2>
    </dataValidation>
    <dataValidation allowBlank="1" showInputMessage="1" showErrorMessage="1" promptTitle="Otro sector" prompt="Favor ingreso el nombre del sector" sqref="E41" xr:uid="{F764E781-2310-491A-86D6-C1AC29AAD5FA}"/>
    <dataValidation type="list" allowBlank="1" showInputMessage="1" showErrorMessage="1" promptTitle="Elegir del menú desplegable" prompt="Seleccione el país correspondiente del menú desplegable" sqref="E14" xr:uid="{7A7F03FD-8067-4877-809A-FAAEC191674A}">
      <formula1>Countries_list</formula1>
    </dataValidation>
    <dataValidation type="date" allowBlank="1" showInputMessage="1" showErrorMessage="1" errorTitle="Formato incorrecto" error="Revise la información de acuerdo con el formato especificado" promptTitle="Fecha con el formato específico" prompt="AAAA-MM-DD" sqref="E19:E20 E27 E24 E30" xr:uid="{21F2910E-1F5C-4B83-99B8-11D2D47D5B4C}">
      <formula1>36161</formula1>
      <formula2>47848</formula2>
    </dataValidation>
    <dataValidation type="list" allowBlank="1" showInputMessage="1" showErrorMessage="1" errorTitle="Contenido ingresado inválido" error="_x000a_Elija una de las siguientes opciones:_x000a__x000a_Sí_x000a_No_x000a_Parcialmente_x000a_No se aplica" promptTitle="Elegir una de las opciones" prompt="Sí_x000a_No_x000a_Parcialmente_x000a_No se aplica" sqref="E22 E26 E29 E37:E40 E48:E51" xr:uid="{468D1846-1622-4CFB-8BAC-43673CAE1F2B}">
      <formula1>Simple_options_list</formula1>
    </dataValidation>
    <dataValidation type="whole" allowBlank="1" showInputMessage="1" showErrorMessage="1" errorTitle="No editar estas celdas" error="Por favor, no edite estas celdas" sqref="E52 C63:G64" xr:uid="{A747F886-B180-404A-B3FD-A568FE08DEBE}">
      <formula1>10000</formula1>
      <formula2>50000</formula2>
    </dataValidation>
    <dataValidation allowBlank="1" showInputMessage="1" showErrorMessage="1" promptTitle="Dirección web" prompt="Ingrese la dirección web directa del documento de referencia" sqref="E34 E46" xr:uid="{090C043E-977A-4E28-B30A-F80479EDD08E}"/>
    <dataValidation type="whole" operator="greaterThanOrEqual" allowBlank="1" showInputMessage="1" showErrorMessage="1" errorTitle="Número" error="Ingrese un número en la celda" sqref="E42:E43" xr:uid="{C92E48CC-8C8D-4A3E-BDCB-09F6E20CC890}">
      <formula1>1</formula1>
    </dataValidation>
  </dataValidations>
  <hyperlinks>
    <hyperlink ref="C44" r:id="rId1" xr:uid="{3F918DE8-E6E1-4830-805E-96AFBEFB916F}"/>
    <hyperlink ref="C32" r:id="rId2" location="r7-2" xr:uid="{00000000-0004-0000-0200-000026000000}"/>
    <hyperlink ref="C7" r:id="rId3" xr:uid="{40A518B4-8A81-4896-87EB-B1974C51449C}"/>
    <hyperlink ref="C63:G63" r:id="rId4" display="Puede acceder a la versión más reciente de las plantillas de datos resumidos en https://eiti.org/es/documento/plantilla-datos-resumidos-del-eiti" xr:uid="{73B945D0-CEA3-427C-8D8A-EF5727C7024B}"/>
    <hyperlink ref="C47" r:id="rId5" location="r4-7" xr:uid="{51DB007D-E0B5-4FA0-A7A5-53C533F157EC}"/>
    <hyperlink ref="C64:G64" r:id="rId6" display="Give us your feedback or report a conflict in the data! Write to us at  data@eiti.org" xr:uid="{ED98A857-8E58-4E53-9CED-9CD37CD0EE66}"/>
  </hyperlinks>
  <pageMargins left="0.25" right="0.25" top="0.75" bottom="0.75" header="0.3" footer="0.3"/>
  <pageSetup paperSize="8" fitToHeight="0" orientation="landscape" horizontalDpi="2400" verticalDpi="2400" r:id="rId7"/>
  <extLst>
    <ext xmlns:x14="http://schemas.microsoft.com/office/spreadsheetml/2009/9/main" uri="{CCE6A557-97BC-4b89-ADB6-D9C93CAAB3DF}">
      <x14:dataValidations xmlns:xm="http://schemas.microsoft.com/office/excel/2006/main" xWindow="1195" yWindow="633" count="1">
        <x14:dataValidation type="list" allowBlank="1" showInputMessage="1" showErrorMessage="1" errorTitle="Código no corresponde al ISO" error="Revíselo de acuerdo con lo descripto" promptTitle="Código de divisas ISO (3 letras)" prompt="Ingrese el código de divisa ISO 4217 de tres letras:_x000a_En caso de dudas, diríjase a https://es.wikipedia.org/wiki/ISO_4217" xr:uid="{00000000-0002-0000-0100-000009000000}">
          <x14:formula1>
            <xm:f>Lists!$E$2:$E$246</xm:f>
          </x14:formula1>
          <xm:sqref>E44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225"/>
  <sheetViews>
    <sheetView showGridLines="0" topLeftCell="A100" zoomScale="85" zoomScaleNormal="85" workbookViewId="0">
      <selection activeCell="B107" sqref="B107"/>
    </sheetView>
  </sheetViews>
  <sheetFormatPr defaultColWidth="4" defaultRowHeight="24" customHeight="1" x14ac:dyDescent="0.35"/>
  <cols>
    <col min="1" max="1" width="4" style="12"/>
    <col min="2" max="2" width="67.54296875" style="12" customWidth="1"/>
    <col min="3" max="3" width="4" style="12"/>
    <col min="4" max="4" width="57.26953125" style="12" customWidth="1"/>
    <col min="5" max="5" width="5.453125" style="12" customWidth="1"/>
    <col min="6" max="6" width="53.26953125" style="12" customWidth="1"/>
    <col min="7" max="7" width="4" style="12"/>
    <col min="8" max="8" width="53.81640625" style="12" customWidth="1"/>
    <col min="9" max="15" width="4" style="12"/>
    <col min="16" max="16" width="42" style="12" bestFit="1" customWidth="1"/>
    <col min="17" max="16384" width="4" style="12"/>
  </cols>
  <sheetData>
    <row r="1" spans="1:16" ht="16" x14ac:dyDescent="0.35">
      <c r="A1" s="13"/>
      <c r="I1" s="13"/>
    </row>
    <row r="2" spans="1:16" s="26" customFormat="1" ht="15" x14ac:dyDescent="0.35">
      <c r="A2" s="28"/>
      <c r="B2" s="281" t="s">
        <v>1557</v>
      </c>
      <c r="C2" s="281"/>
      <c r="D2" s="281"/>
      <c r="E2" s="281"/>
      <c r="F2" s="281"/>
      <c r="G2" s="281"/>
      <c r="H2" s="281"/>
      <c r="I2" s="28"/>
    </row>
    <row r="3" spans="1:16" s="213" customFormat="1" ht="22.5" x14ac:dyDescent="0.35">
      <c r="A3" s="212"/>
      <c r="B3" s="282" t="s">
        <v>1491</v>
      </c>
      <c r="C3" s="282"/>
      <c r="D3" s="282"/>
      <c r="E3" s="282"/>
      <c r="F3" s="282"/>
      <c r="G3" s="282"/>
      <c r="H3" s="282"/>
      <c r="I3" s="212"/>
    </row>
    <row r="4" spans="1:16" s="26" customFormat="1" ht="17.149999999999999" customHeight="1" x14ac:dyDescent="0.35">
      <c r="A4" s="28"/>
      <c r="B4" s="289" t="s">
        <v>1558</v>
      </c>
      <c r="C4" s="289"/>
      <c r="D4" s="289"/>
      <c r="E4" s="289"/>
      <c r="F4" s="289"/>
      <c r="G4" s="289"/>
      <c r="H4" s="289"/>
      <c r="I4" s="28"/>
    </row>
    <row r="5" spans="1:16" s="26" customFormat="1" ht="15" customHeight="1" x14ac:dyDescent="0.35">
      <c r="A5" s="28"/>
      <c r="B5" s="284" t="s">
        <v>1559</v>
      </c>
      <c r="C5" s="284"/>
      <c r="D5" s="284"/>
      <c r="E5" s="284"/>
      <c r="F5" s="284"/>
      <c r="G5" s="284"/>
      <c r="H5" s="284"/>
      <c r="I5" s="28"/>
    </row>
    <row r="6" spans="1:16" s="26" customFormat="1" ht="15" customHeight="1" x14ac:dyDescent="0.4">
      <c r="A6" s="28"/>
      <c r="B6" s="284" t="s">
        <v>1560</v>
      </c>
      <c r="C6" s="284"/>
      <c r="D6" s="284"/>
      <c r="E6" s="284"/>
      <c r="F6" s="284"/>
      <c r="G6" s="284"/>
      <c r="H6" s="284"/>
      <c r="I6" s="28"/>
      <c r="P6" s="23"/>
    </row>
    <row r="7" spans="1:16" s="26" customFormat="1" ht="15" customHeight="1" x14ac:dyDescent="0.35">
      <c r="A7" s="28"/>
      <c r="B7" s="284" t="s">
        <v>1561</v>
      </c>
      <c r="C7" s="284"/>
      <c r="D7" s="284"/>
      <c r="E7" s="284"/>
      <c r="F7" s="284"/>
      <c r="G7" s="284"/>
      <c r="H7" s="284"/>
      <c r="I7" s="28"/>
    </row>
    <row r="8" spans="1:16" s="26" customFormat="1" ht="17.149999999999999" customHeight="1" x14ac:dyDescent="0.35">
      <c r="A8" s="28"/>
      <c r="B8" s="284" t="s">
        <v>1562</v>
      </c>
      <c r="C8" s="284"/>
      <c r="D8" s="284"/>
      <c r="E8" s="284"/>
      <c r="F8" s="284"/>
      <c r="G8" s="284"/>
      <c r="H8" s="284"/>
      <c r="I8" s="28"/>
    </row>
    <row r="9" spans="1:16" s="26" customFormat="1" ht="15" customHeight="1" x14ac:dyDescent="0.4">
      <c r="A9" s="28"/>
      <c r="B9" s="294" t="s">
        <v>1563</v>
      </c>
      <c r="C9" s="294"/>
      <c r="D9" s="294"/>
      <c r="E9" s="294"/>
      <c r="F9" s="294"/>
      <c r="G9" s="294"/>
      <c r="H9" s="294"/>
      <c r="I9" s="28"/>
    </row>
    <row r="10" spans="1:16" s="26" customFormat="1" ht="15" customHeight="1" x14ac:dyDescent="0.4">
      <c r="A10" s="28"/>
      <c r="E10" s="132"/>
      <c r="F10" s="132"/>
      <c r="G10" s="132"/>
      <c r="H10" s="132"/>
      <c r="I10" s="28"/>
    </row>
    <row r="11" spans="1:16" s="26" customFormat="1" ht="30" x14ac:dyDescent="0.35">
      <c r="A11" s="28"/>
      <c r="B11" s="63" t="s">
        <v>1496</v>
      </c>
      <c r="C11" s="30"/>
      <c r="D11" s="240" t="s">
        <v>1497</v>
      </c>
      <c r="E11" s="30"/>
      <c r="F11" s="264" t="s">
        <v>1472</v>
      </c>
      <c r="G11" s="13"/>
      <c r="H11" s="28"/>
      <c r="I11" s="28"/>
      <c r="P11" s="218"/>
    </row>
    <row r="12" spans="1:16" s="26" customFormat="1" ht="15" x14ac:dyDescent="0.35">
      <c r="A12" s="28"/>
      <c r="I12" s="28"/>
    </row>
    <row r="13" spans="1:16" s="213" customFormat="1" ht="22.5" x14ac:dyDescent="0.35">
      <c r="A13" s="212"/>
      <c r="B13" s="24" t="s">
        <v>1564</v>
      </c>
      <c r="C13" s="212"/>
      <c r="D13" s="214"/>
      <c r="E13" s="212"/>
      <c r="F13" s="214"/>
      <c r="G13" s="212"/>
      <c r="H13" s="212"/>
      <c r="I13" s="212"/>
    </row>
    <row r="14" spans="1:16" s="26" customFormat="1" ht="15" x14ac:dyDescent="0.35">
      <c r="A14" s="28"/>
      <c r="B14" s="42" t="s">
        <v>1565</v>
      </c>
      <c r="C14" s="28"/>
      <c r="D14" s="42"/>
      <c r="E14" s="28"/>
      <c r="F14" s="42"/>
      <c r="G14" s="28"/>
      <c r="H14" s="28"/>
      <c r="I14" s="28"/>
    </row>
    <row r="15" spans="1:16" s="26" customFormat="1" ht="15" x14ac:dyDescent="0.35">
      <c r="A15" s="28"/>
      <c r="B15" s="45"/>
      <c r="C15" s="28"/>
      <c r="D15" s="133"/>
      <c r="E15" s="28"/>
      <c r="F15" s="133"/>
      <c r="G15" s="28"/>
      <c r="H15" s="28"/>
      <c r="I15" s="28"/>
    </row>
    <row r="16" spans="1:16" s="235" customFormat="1" ht="19" x14ac:dyDescent="0.35">
      <c r="A16" s="232"/>
      <c r="B16" s="233" t="s">
        <v>1566</v>
      </c>
      <c r="C16" s="232"/>
      <c r="D16" s="233" t="s">
        <v>1661</v>
      </c>
      <c r="E16" s="232"/>
      <c r="F16" s="233" t="s">
        <v>1662</v>
      </c>
      <c r="G16" s="232"/>
      <c r="H16" s="234" t="s">
        <v>1669</v>
      </c>
      <c r="I16" s="232"/>
    </row>
    <row r="17" spans="1:16" s="26" customFormat="1" ht="32.25" customHeight="1" x14ac:dyDescent="0.35">
      <c r="A17" s="28"/>
      <c r="B17" s="134" t="s">
        <v>2026</v>
      </c>
      <c r="C17" s="28"/>
      <c r="D17" s="135"/>
      <c r="E17" s="28"/>
      <c r="F17" s="135"/>
      <c r="G17" s="28"/>
      <c r="H17" s="136"/>
      <c r="I17" s="28"/>
    </row>
    <row r="18" spans="1:16" s="26" customFormat="1" ht="15" x14ac:dyDescent="0.35">
      <c r="A18" s="28"/>
      <c r="B18" s="137" t="s">
        <v>1567</v>
      </c>
      <c r="C18" s="28"/>
      <c r="D18" s="138"/>
      <c r="E18" s="28"/>
      <c r="F18" s="138"/>
      <c r="G18" s="28"/>
      <c r="H18" s="139"/>
      <c r="I18" s="28"/>
    </row>
    <row r="19" spans="1:16" s="26" customFormat="1" ht="15" x14ac:dyDescent="0.35">
      <c r="A19" s="28"/>
      <c r="B19" s="140" t="s">
        <v>1568</v>
      </c>
      <c r="C19" s="28"/>
      <c r="D19" s="172" t="s">
        <v>1939</v>
      </c>
      <c r="E19" s="28"/>
      <c r="F19" s="172" t="str">
        <f>IF(D19=Lists!$K$4,"&lt; Ingresar dirección web de la fuente de los datos &gt;",IF(D19=Lists!$K$5,"&lt; Incluir referencia a sección del Informe EITI &gt;",IF(D19=Lists!$K$6,"&lt; Incluir referencia a elementos que prueban la inaplicabilidad &gt;","")))</f>
        <v/>
      </c>
      <c r="G19" s="28"/>
      <c r="H19" s="139"/>
      <c r="I19" s="28"/>
    </row>
    <row r="20" spans="1:16" s="26" customFormat="1" ht="15" x14ac:dyDescent="0.35">
      <c r="A20" s="28"/>
      <c r="B20" s="140" t="s">
        <v>1569</v>
      </c>
      <c r="C20" s="28"/>
      <c r="D20" s="172" t="s">
        <v>1939</v>
      </c>
      <c r="E20" s="28"/>
      <c r="F20" s="172" t="str">
        <f>IF(D20=Lists!$K$4,"&lt; Ingresar dirección web de la fuente de los datos &gt;",IF(D20=Lists!$K$5,"&lt; Inlcuir referencia a sección del Informe EITI o dirección web &gt;",IF(D20=Lists!$K$6,"&lt; Incluir referencia a elementos que prueban la inaplicabilidad &gt;","")))</f>
        <v/>
      </c>
      <c r="G20" s="28"/>
      <c r="H20" s="139"/>
      <c r="I20" s="28"/>
    </row>
    <row r="21" spans="1:16" s="26" customFormat="1" ht="15" x14ac:dyDescent="0.35">
      <c r="A21" s="28"/>
      <c r="B21" s="140" t="s">
        <v>1570</v>
      </c>
      <c r="C21" s="28"/>
      <c r="D21" s="172" t="s">
        <v>1939</v>
      </c>
      <c r="E21" s="28"/>
      <c r="F21" s="172" t="str">
        <f>IF(D21=Lists!$K$4,"&lt; Ingresar dirección web de la fuente de los datos &gt;",IF(D21=Lists!$K$5,"&lt; Incluir referencia a sección del Informe EITI o dirección web &gt;",IF(D21=Lists!$K$6,"&lt; Incluir referencia a elementos que prueban  la inaplicabilidad &gt;","")))</f>
        <v/>
      </c>
      <c r="G21" s="28"/>
      <c r="H21" s="139"/>
      <c r="I21" s="28"/>
      <c r="O21" s="218"/>
      <c r="P21" s="238"/>
    </row>
    <row r="22" spans="1:16" s="26" customFormat="1" ht="15" x14ac:dyDescent="0.35">
      <c r="A22" s="28"/>
      <c r="B22" s="141" t="s">
        <v>1571</v>
      </c>
      <c r="C22" s="28"/>
      <c r="D22" s="173" t="s">
        <v>1939</v>
      </c>
      <c r="E22" s="28"/>
      <c r="F22" s="172" t="str">
        <f>IF(D22=Lists!$K$4,"&lt; Ingresar dirección web de la fuente de los datos &gt;",IF(D22=Lists!$K$5,"&lt; Incluir referencia a sección del Informe EITI o dirección web &gt;",IF(D22=Lists!$K$6,"&lt; Incluir referencia a elementos que prueban la inaplicabilidad &gt;","")))</f>
        <v/>
      </c>
      <c r="G22" s="28"/>
      <c r="H22" s="142"/>
      <c r="I22" s="28"/>
    </row>
    <row r="23" spans="1:16" s="26" customFormat="1" ht="15" x14ac:dyDescent="0.35">
      <c r="A23" s="28"/>
      <c r="B23" s="45"/>
      <c r="C23" s="28"/>
      <c r="D23" s="133"/>
      <c r="E23" s="28"/>
      <c r="F23" s="133"/>
      <c r="G23" s="28"/>
      <c r="H23" s="28"/>
      <c r="I23" s="28"/>
    </row>
    <row r="24" spans="1:16" s="26" customFormat="1" ht="15" x14ac:dyDescent="0.35">
      <c r="A24" s="28"/>
      <c r="B24" s="134" t="s">
        <v>2025</v>
      </c>
      <c r="C24" s="28"/>
      <c r="D24" s="135"/>
      <c r="E24" s="28"/>
      <c r="F24" s="135"/>
      <c r="G24" s="28"/>
      <c r="H24" s="136"/>
      <c r="I24" s="28"/>
    </row>
    <row r="25" spans="1:16" s="26" customFormat="1" ht="15" x14ac:dyDescent="0.35">
      <c r="A25" s="28"/>
      <c r="B25" s="137" t="s">
        <v>1567</v>
      </c>
      <c r="C25" s="28"/>
      <c r="D25" s="138"/>
      <c r="E25" s="28"/>
      <c r="F25" s="138"/>
      <c r="G25" s="28"/>
      <c r="H25" s="139"/>
      <c r="I25" s="28"/>
    </row>
    <row r="26" spans="1:16" s="26" customFormat="1" ht="15" x14ac:dyDescent="0.35">
      <c r="A26" s="28"/>
      <c r="B26" s="140" t="s">
        <v>1572</v>
      </c>
      <c r="C26" s="28"/>
      <c r="D26" s="172" t="s">
        <v>1939</v>
      </c>
      <c r="E26" s="28"/>
      <c r="F26" s="172" t="str">
        <f>IF(D26=Lists!$K$4,"&lt; Ingresar dirección web de la fuente de los datos &gt;",IF(D26=Lists!$K$5,"&lt; Incluir referencia a sección del Informe EITI o dirección web &gt;",IF(D26=Lists!$K$6,"&lt; Incluir referencia a elementos que prueban la inaplicabilidad &gt;","")))</f>
        <v/>
      </c>
      <c r="G26" s="28"/>
      <c r="H26" s="139"/>
      <c r="I26" s="28"/>
    </row>
    <row r="27" spans="1:16" s="26" customFormat="1" ht="15" x14ac:dyDescent="0.35">
      <c r="A27" s="143"/>
      <c r="B27" s="144" t="s">
        <v>1573</v>
      </c>
      <c r="C27" s="145"/>
      <c r="D27" s="172" t="s">
        <v>1939</v>
      </c>
      <c r="E27" s="28"/>
      <c r="F27" s="172" t="str">
        <f>IF(D27=Lists!$K$4,"&lt; Ingresar dirección web de la fuente de los datos &gt;",IF(D27=Lists!$K$5,"&lt; Incluir referencia a sección del Informe EITI o dirección web &gt;",IF(D27=Lists!$K$6,"&lt; Incluir referencia a elementos que prueban la inaplicabilidad &gt;","")))</f>
        <v/>
      </c>
      <c r="G27" s="28"/>
      <c r="H27" s="139"/>
      <c r="I27" s="28"/>
    </row>
    <row r="28" spans="1:16" s="26" customFormat="1" ht="15" x14ac:dyDescent="0.35">
      <c r="A28" s="28"/>
      <c r="B28" s="140" t="s">
        <v>1574</v>
      </c>
      <c r="C28" s="28"/>
      <c r="D28" s="172" t="s">
        <v>1939</v>
      </c>
      <c r="E28" s="28"/>
      <c r="F28" s="172" t="str">
        <f>IF(D28=Lists!$K$4,"&lt; Ingresar dirección web de la fuente de los datos &gt;",IF(D28=Lists!$K$5,"&lt; Incluir referencia a sección del Informe EITI o dirección web &gt;",IF(D28=Lists!$K$6,"&lt; Incluir referencia a elementos que prueban la inaplicabilidad &gt;","")))</f>
        <v/>
      </c>
      <c r="G28" s="28"/>
      <c r="H28" s="139"/>
      <c r="I28" s="28"/>
    </row>
    <row r="29" spans="1:16" s="26" customFormat="1" ht="15" x14ac:dyDescent="0.35">
      <c r="A29" s="28"/>
      <c r="B29" s="146" t="s">
        <v>1573</v>
      </c>
      <c r="C29" s="145"/>
      <c r="D29" s="172" t="s">
        <v>1939</v>
      </c>
      <c r="E29" s="28"/>
      <c r="F29" s="172" t="str">
        <f>IF(D29=Lists!$K$4,"&lt; Ingresar dirección web de la fuente de los datos &gt;",IF(D29=Lists!$K$5,"&lt; Incluir referencia a sección del Informe EITI o dirección web &gt;",IF(D29=Lists!$K$6,"&lt; Incluir referencia a elementos que prueban la inaplicabilidad &gt;","")))</f>
        <v/>
      </c>
      <c r="G29" s="28"/>
      <c r="H29" s="139"/>
      <c r="I29" s="28"/>
    </row>
    <row r="30" spans="1:16" s="26" customFormat="1" ht="15" x14ac:dyDescent="0.35">
      <c r="A30" s="28"/>
      <c r="B30" s="140" t="s">
        <v>1575</v>
      </c>
      <c r="C30" s="28"/>
      <c r="D30" s="172" t="s">
        <v>1939</v>
      </c>
      <c r="E30" s="28"/>
      <c r="F30" s="172" t="str">
        <f>IF(D30=Lists!$K$4,"&lt; Ingresar dirección web de la fuente de los datos &gt;",IF(D30=Lists!$K$5,"&lt; Incluir referencia a sección del Informe EITI o dirección web &gt;",IF(D30=Lists!$K$6,"&lt; Incluir referencia a elementos que prueban la inaplicabilidad &gt;","")))</f>
        <v/>
      </c>
      <c r="G30" s="28"/>
      <c r="H30" s="139"/>
      <c r="I30" s="28"/>
    </row>
    <row r="31" spans="1:16" s="26" customFormat="1" ht="15" x14ac:dyDescent="0.35">
      <c r="A31" s="28"/>
      <c r="B31" s="147" t="s">
        <v>1576</v>
      </c>
      <c r="C31" s="145"/>
      <c r="D31" s="173" t="s">
        <v>1539</v>
      </c>
      <c r="E31" s="28"/>
      <c r="F31" s="172" t="str">
        <f>IF(D26=Lists!$K$4,"&lt; Ingresar dirección web de la fuente de los datos &gt;",IF(D26=Lists!$K$5,"&lt; Incluir referencia a sección del Informe EITI o dirección web &gt;",IF(D26=Lists!$K$6,"&lt; Incluir referencia a elementos que prueban la inaplicabilidad &gt;","")))</f>
        <v/>
      </c>
      <c r="G31" s="28"/>
      <c r="H31" s="139"/>
      <c r="I31" s="28"/>
    </row>
    <row r="32" spans="1:16" s="26" customFormat="1" ht="15" x14ac:dyDescent="0.35">
      <c r="A32" s="28"/>
      <c r="B32" s="148"/>
      <c r="C32" s="28"/>
      <c r="D32" s="133"/>
      <c r="E32" s="28"/>
      <c r="F32" s="133"/>
      <c r="G32" s="28"/>
      <c r="H32" s="149"/>
      <c r="I32" s="28"/>
    </row>
    <row r="33" spans="1:15" s="26" customFormat="1" ht="15" x14ac:dyDescent="0.35">
      <c r="A33" s="28"/>
      <c r="B33" s="134" t="s">
        <v>2024</v>
      </c>
      <c r="C33" s="28"/>
      <c r="D33" s="150"/>
      <c r="E33" s="28"/>
      <c r="F33" s="150"/>
      <c r="G33" s="28"/>
      <c r="H33" s="136"/>
      <c r="I33" s="28"/>
    </row>
    <row r="34" spans="1:15" s="26" customFormat="1" ht="15" x14ac:dyDescent="0.35">
      <c r="A34" s="28"/>
      <c r="B34" s="137" t="s">
        <v>1577</v>
      </c>
      <c r="C34" s="28"/>
      <c r="D34" s="172" t="s">
        <v>1939</v>
      </c>
      <c r="E34" s="28"/>
      <c r="F34" s="172" t="str">
        <f>IF(D34=Lists!$K$4,"&lt; Ingresar dirección web de la fuente de los datos &gt;",IF(D34=Lists!$K$5,"&lt; Incluir referencia a sección del Informe EITI o dirección web &gt;",IF(D34=Lists!$K$6,"&lt; Incluir referencia a elementos que prueban la inaplicabilidad &gt;","")))</f>
        <v/>
      </c>
      <c r="G34" s="28"/>
      <c r="H34" s="139"/>
      <c r="I34" s="28"/>
    </row>
    <row r="35" spans="1:15" s="26" customFormat="1" ht="15" x14ac:dyDescent="0.35">
      <c r="A35" s="28"/>
      <c r="B35" s="137" t="s">
        <v>1578</v>
      </c>
      <c r="C35" s="28"/>
      <c r="D35" s="172" t="s">
        <v>1939</v>
      </c>
      <c r="E35" s="28"/>
      <c r="F35" s="172" t="str">
        <f>IF(D35=Lists!$K$4,"&lt; Ingresar dirección web de la fuente de los datos &gt;",IF(D35=Lists!$K$5,"&lt; Incluir referencia a sección del Informe EITI o dirección web &gt;",IF(D35=Lists!$K$6,"&lt; Incluir referencia a elementos que prueban la inaplicabilidad &gt;","")))</f>
        <v/>
      </c>
      <c r="G35" s="28"/>
      <c r="H35" s="139"/>
      <c r="I35" s="28"/>
    </row>
    <row r="36" spans="1:15" s="26" customFormat="1" ht="30" x14ac:dyDescent="0.35">
      <c r="A36" s="28"/>
      <c r="B36" s="156" t="s">
        <v>1579</v>
      </c>
      <c r="C36" s="28"/>
      <c r="D36" s="172" t="s">
        <v>1939</v>
      </c>
      <c r="E36" s="28"/>
      <c r="F36" s="172" t="str">
        <f>IF(D36=Lists!$K$4,"&lt; Ingresar dirección web de la fuente de los datos &gt;",IF(D36=Lists!$K$5,"&lt; Incluir referencia a sección del Informe EITI o dirección web &gt;",IF(D36=Lists!$K$6,"&lt; Incluir referencia a elementos que prueban la inaplicabilidad &gt;","")))</f>
        <v/>
      </c>
      <c r="G36" s="28"/>
      <c r="H36" s="142"/>
      <c r="I36" s="28"/>
    </row>
    <row r="37" spans="1:15" s="26" customFormat="1" ht="15" x14ac:dyDescent="0.35">
      <c r="A37" s="28"/>
      <c r="B37" s="45"/>
      <c r="C37" s="28"/>
      <c r="D37" s="133"/>
      <c r="E37" s="28"/>
      <c r="F37" s="133"/>
      <c r="G37" s="28"/>
      <c r="H37" s="28"/>
      <c r="I37" s="28"/>
    </row>
    <row r="38" spans="1:15" s="26" customFormat="1" ht="15" x14ac:dyDescent="0.35">
      <c r="A38" s="28"/>
      <c r="B38" s="134" t="s">
        <v>2023</v>
      </c>
      <c r="C38" s="28"/>
      <c r="D38" s="150"/>
      <c r="E38" s="28"/>
      <c r="F38" s="150"/>
      <c r="G38" s="28"/>
      <c r="H38" s="136"/>
      <c r="I38" s="28"/>
    </row>
    <row r="39" spans="1:15" s="26" customFormat="1" ht="15" x14ac:dyDescent="0.35">
      <c r="A39" s="28"/>
      <c r="B39" s="137" t="s">
        <v>1580</v>
      </c>
      <c r="C39" s="28"/>
      <c r="D39" s="172" t="s">
        <v>1939</v>
      </c>
      <c r="E39" s="28"/>
      <c r="F39" s="172" t="str">
        <f>IF(D39=Lists!$K$4,"&lt; Ingresar dirección web de la fuente de los datos &gt;",IF(D39=Lists!$K$5,"&lt; Incluir referencia a sección del Informe EITI o dirección web &gt;",IF(D39=Lists!$K$6,"&lt; Incluir referencia a elementos que prueban la inaplicabilidad &gt;","")))</f>
        <v/>
      </c>
      <c r="G39" s="28"/>
      <c r="H39" s="139"/>
      <c r="I39" s="28"/>
    </row>
    <row r="40" spans="1:15" s="26" customFormat="1" ht="15" x14ac:dyDescent="0.35">
      <c r="A40" s="28"/>
      <c r="B40" s="140" t="s">
        <v>1581</v>
      </c>
      <c r="C40" s="28"/>
      <c r="D40" s="172" t="s">
        <v>1939</v>
      </c>
      <c r="E40" s="28"/>
      <c r="F40" s="172" t="str">
        <f>IF(D40=Lists!$K$4,"&lt; Ingresar dirección web de la fuente de los datos &gt;",IF(D40=Lists!$K$5,"&lt; Incluir referencia a sección del Informe EITI o dirección web &gt;",IF(D40=Lists!$K$6,"&lt; Incluir referencia a elementos que prueban la inaplicabilidad &gt;","")))</f>
        <v/>
      </c>
      <c r="G40" s="28"/>
      <c r="H40" s="139"/>
      <c r="I40" s="28"/>
      <c r="O40" s="218"/>
    </row>
    <row r="41" spans="1:15" s="26" customFormat="1" ht="15" x14ac:dyDescent="0.35">
      <c r="A41" s="28"/>
      <c r="B41" s="137" t="s">
        <v>1582</v>
      </c>
      <c r="C41" s="28"/>
      <c r="D41" s="172" t="s">
        <v>1939</v>
      </c>
      <c r="E41" s="28"/>
      <c r="F41" s="172" t="str">
        <f>IF(D41=Lists!$K$4,"&lt; Ingresar dirección web de la fuente de los datos &gt;",IF(D41=Lists!$K$5,"&lt; Incluir referencia a sección del Informe EITI o dirección web &gt;",IF(D41=Lists!$K$6,"&lt; Incluir referencia a elementos que prueban la inaplicabilidad &gt;","")))</f>
        <v/>
      </c>
      <c r="G41" s="28"/>
      <c r="H41" s="139"/>
      <c r="I41" s="28"/>
    </row>
    <row r="42" spans="1:15" s="26" customFormat="1" ht="15" x14ac:dyDescent="0.35">
      <c r="A42" s="28"/>
      <c r="B42" s="137" t="s">
        <v>1583</v>
      </c>
      <c r="C42" s="28"/>
      <c r="D42" s="172" t="s">
        <v>1939</v>
      </c>
      <c r="E42" s="28"/>
      <c r="F42" s="172" t="str">
        <f>IF(D42=Lists!$K$4,"&lt; Ingresar dirección web de la fuente de los datos &gt;",IF(D42=Lists!$K$5,"&lt; Incluir referencia a sección del Informe EITI o dirección web &gt;",IF(D42=Lists!$K$6,"&lt; Incluir referencia a elementos que prueban la inaplicabilidad &gt;","")))</f>
        <v/>
      </c>
      <c r="G42" s="28"/>
      <c r="H42" s="139"/>
      <c r="I42" s="28"/>
    </row>
    <row r="43" spans="1:15" s="26" customFormat="1" ht="30" x14ac:dyDescent="0.35">
      <c r="A43" s="28"/>
      <c r="B43" s="156" t="s">
        <v>1584</v>
      </c>
      <c r="C43" s="28"/>
      <c r="D43" s="173" t="s">
        <v>1939</v>
      </c>
      <c r="E43" s="28"/>
      <c r="F43" s="172" t="str">
        <f>IF(D43=Lists!$K$4,"&lt; Ingresar dirección web de la fuente de los datos &gt;",IF(D43=Lists!$K$5,"&lt; Incluir referencia a sección del Informe EITI o dirección web &gt;",IF(D43=Lists!$K$6,"&lt; Incluir referencia a elementos que prueban la inaplicabilidad &gt;","")))</f>
        <v/>
      </c>
      <c r="G43" s="28"/>
      <c r="H43" s="142"/>
      <c r="I43" s="28"/>
    </row>
    <row r="44" spans="1:15" s="26" customFormat="1" ht="15" x14ac:dyDescent="0.35">
      <c r="A44" s="28"/>
      <c r="B44" s="45"/>
      <c r="C44" s="28"/>
      <c r="D44" s="133"/>
      <c r="E44" s="28"/>
      <c r="F44" s="133"/>
      <c r="G44" s="28"/>
      <c r="H44" s="28"/>
      <c r="I44" s="28"/>
    </row>
    <row r="45" spans="1:15" s="26" customFormat="1" ht="15" x14ac:dyDescent="0.35">
      <c r="A45" s="28"/>
      <c r="B45" s="134" t="s">
        <v>2022</v>
      </c>
      <c r="C45" s="28"/>
      <c r="D45" s="152"/>
      <c r="E45" s="28"/>
      <c r="F45" s="255"/>
      <c r="G45" s="28"/>
      <c r="H45" s="136"/>
      <c r="I45" s="28"/>
    </row>
    <row r="46" spans="1:15" s="26" customFormat="1" ht="15" x14ac:dyDescent="0.35">
      <c r="A46" s="28"/>
      <c r="B46" s="137" t="s">
        <v>1585</v>
      </c>
      <c r="C46" s="28"/>
      <c r="D46" s="172" t="s">
        <v>1939</v>
      </c>
      <c r="E46" s="28"/>
      <c r="F46" s="172" t="str">
        <f>IF(D46=Lists!$K$4,"&lt; Ingresar dirección web de la fuente de los datos &gt;",IF(D46=Lists!$K$5,"&lt; Incluir referencia a sección del Informe EITI o dirección web &gt;",IF(D46=Lists!$K$6,"&lt; Incluir referencia a elementos que prueban la inaplicabilidad &gt;","")))</f>
        <v/>
      </c>
      <c r="G46" s="28"/>
      <c r="H46" s="139"/>
      <c r="I46" s="28"/>
    </row>
    <row r="47" spans="1:15" s="26" customFormat="1" ht="15" x14ac:dyDescent="0.35">
      <c r="A47" s="28"/>
      <c r="B47" s="140" t="s">
        <v>1586</v>
      </c>
      <c r="C47" s="28"/>
      <c r="D47" s="172" t="s">
        <v>1939</v>
      </c>
      <c r="E47" s="28"/>
      <c r="F47" s="172" t="str">
        <f>IF(D47=Lists!$K$4,"&lt; Ingresar dirección web de la fuente de los datos &gt;",IF(D47=Lists!$K$5,"&lt; Incluir referencia a sección del Informe EITI o dirección web &gt;",IF(D47=Lists!$K$6,"&lt; Incluir referencia a elementos que prueban la inaplicabilidad &gt;","")))</f>
        <v/>
      </c>
      <c r="G47" s="28"/>
      <c r="H47" s="139"/>
      <c r="I47" s="28"/>
    </row>
    <row r="48" spans="1:15" s="26" customFormat="1" ht="15" x14ac:dyDescent="0.35">
      <c r="A48" s="28"/>
      <c r="B48" s="151" t="s">
        <v>1587</v>
      </c>
      <c r="C48" s="28"/>
      <c r="D48" s="174" t="s">
        <v>1506</v>
      </c>
      <c r="E48" s="28"/>
      <c r="F48" s="173" t="str">
        <f>IF(D48="&lt; nombre del registro &gt;","&lt; Ingresar dirección web de la fuente de los datos &gt;",IF(D48=Lists!$K$5,"&lt; Incluir referencia a sección del Informe EITI o dirección web &gt;",IF(D48=Lists!$K$6,"&lt; Incluir referencia a elementos que prueban la inaplicabilidad &gt;","")))</f>
        <v/>
      </c>
      <c r="G48" s="28"/>
      <c r="H48" s="142"/>
      <c r="I48" s="28"/>
    </row>
    <row r="49" spans="1:9" s="26" customFormat="1" ht="15" x14ac:dyDescent="0.35">
      <c r="A49" s="28"/>
      <c r="B49" s="45"/>
      <c r="C49" s="28"/>
      <c r="D49" s="133"/>
      <c r="E49" s="28"/>
      <c r="F49" s="133"/>
      <c r="G49" s="28"/>
      <c r="H49" s="28"/>
      <c r="I49" s="28"/>
    </row>
    <row r="50" spans="1:9" s="26" customFormat="1" ht="15" x14ac:dyDescent="0.35">
      <c r="A50" s="28"/>
      <c r="B50" s="134" t="s">
        <v>2021</v>
      </c>
      <c r="C50" s="28"/>
      <c r="D50" s="152"/>
      <c r="E50" s="28"/>
      <c r="F50" s="255"/>
      <c r="G50" s="28"/>
      <c r="H50" s="136"/>
      <c r="I50" s="28"/>
    </row>
    <row r="51" spans="1:9" s="26" customFormat="1" ht="15" x14ac:dyDescent="0.35">
      <c r="A51" s="28"/>
      <c r="B51" s="153" t="s">
        <v>1588</v>
      </c>
      <c r="C51" s="28"/>
      <c r="D51" s="172" t="s">
        <v>1939</v>
      </c>
      <c r="E51" s="28"/>
      <c r="F51" s="172" t="str">
        <f>IF(D51=Lists!$K$4,"&lt; Ingresar dirección web de la fuente de los datos &gt;",IF(D51=Lists!$K$5,"&lt; Incluir referencia a sección del Informe EITI o dirección web &gt;",IF(D51=Lists!$K$6,"&lt; Incluir referencia a elementos que prueban la inaplicabilidad &gt;","")))</f>
        <v/>
      </c>
      <c r="G51" s="28"/>
      <c r="H51" s="139"/>
      <c r="I51" s="28"/>
    </row>
    <row r="52" spans="1:9" s="26" customFormat="1" ht="60" x14ac:dyDescent="0.35">
      <c r="A52" s="28"/>
      <c r="B52" s="154" t="s">
        <v>1589</v>
      </c>
      <c r="C52" s="28"/>
      <c r="D52" s="172" t="s">
        <v>1939</v>
      </c>
      <c r="E52" s="28"/>
      <c r="F52" s="172" t="str">
        <f>IF(D52=Lists!$K$4,"&lt; Ingresar dirección web de la fuente de los datos &gt;",IF(D52=Lists!$K$5,"&lt; Incluir referencia a sección del Informe EITI o dirección web &gt;",IF(D52=Lists!$K$6,"&lt; Incluir referencia a elementos que prueban la inaplicabilidad &gt;","")))</f>
        <v/>
      </c>
      <c r="G52" s="28"/>
      <c r="H52" s="139"/>
      <c r="I52" s="28"/>
    </row>
    <row r="53" spans="1:9" s="26" customFormat="1" ht="36" customHeight="1" x14ac:dyDescent="0.35">
      <c r="A53" s="28"/>
      <c r="B53" s="155" t="s">
        <v>1590</v>
      </c>
      <c r="C53" s="28"/>
      <c r="D53" s="173" t="s">
        <v>1939</v>
      </c>
      <c r="E53" s="28"/>
      <c r="F53" s="173" t="str">
        <f>IF(D53=Lists!$K$4,"&lt; Ingresar dirección web de la fuente de los datos &gt;",IF(D53=Lists!$K$5,"&lt; Incluir referencia a sección del Informe EITI o dirección web &gt;",IF(D53=Lists!$K$6,"&lt; Incluir referencia a elementos que prueban la inaplicabilidad &gt;","")))</f>
        <v/>
      </c>
      <c r="G53" s="28"/>
      <c r="H53" s="142"/>
      <c r="I53" s="28"/>
    </row>
    <row r="54" spans="1:9" s="26" customFormat="1" ht="15" x14ac:dyDescent="0.35">
      <c r="A54" s="28"/>
      <c r="B54" s="45"/>
      <c r="C54" s="28"/>
      <c r="D54" s="133"/>
      <c r="E54" s="28"/>
      <c r="F54" s="133"/>
      <c r="G54" s="28"/>
      <c r="H54" s="28"/>
      <c r="I54" s="28"/>
    </row>
    <row r="55" spans="1:9" s="26" customFormat="1" ht="15" x14ac:dyDescent="0.35">
      <c r="A55" s="28"/>
      <c r="B55" s="134" t="s">
        <v>2020</v>
      </c>
      <c r="C55" s="28"/>
      <c r="D55" s="152"/>
      <c r="E55" s="28"/>
      <c r="F55" s="255"/>
      <c r="G55" s="28"/>
      <c r="H55" s="136"/>
      <c r="I55" s="28"/>
    </row>
    <row r="56" spans="1:9" s="26" customFormat="1" ht="30" x14ac:dyDescent="0.35">
      <c r="A56" s="28"/>
      <c r="B56" s="156" t="s">
        <v>1591</v>
      </c>
      <c r="C56" s="28"/>
      <c r="D56" s="172" t="s">
        <v>1939</v>
      </c>
      <c r="E56" s="28"/>
      <c r="F56" s="173" t="str">
        <f>IF(D56=Lists!$K$4,"&lt; Ingresar dirección web de la fuente de los datos &gt;",IF(D56=Lists!$K$5,"&lt; Incluir referencia a sección del Informe EITI o dirección web &gt;",IF(D56=Lists!$K$6,"&lt; Incluir referencia a elementos que prueban la inaplicabilidad &gt;","")))</f>
        <v/>
      </c>
      <c r="G56" s="28"/>
      <c r="H56" s="142"/>
      <c r="I56" s="28"/>
    </row>
    <row r="57" spans="1:9" s="26" customFormat="1" ht="15" x14ac:dyDescent="0.35">
      <c r="A57" s="28"/>
      <c r="B57" s="45"/>
      <c r="C57" s="28"/>
      <c r="D57" s="133"/>
      <c r="E57" s="28"/>
      <c r="F57" s="133"/>
      <c r="G57" s="28"/>
      <c r="H57" s="28"/>
      <c r="I57" s="28"/>
    </row>
    <row r="58" spans="1:9" s="26" customFormat="1" ht="15" x14ac:dyDescent="0.35">
      <c r="A58" s="28"/>
      <c r="B58" s="134" t="s">
        <v>1954</v>
      </c>
      <c r="C58" s="28"/>
      <c r="D58" s="152"/>
      <c r="E58" s="28"/>
      <c r="F58" s="255"/>
      <c r="G58" s="28"/>
      <c r="H58" s="136"/>
      <c r="I58" s="28"/>
    </row>
    <row r="59" spans="1:9" s="26" customFormat="1" ht="15" x14ac:dyDescent="0.35">
      <c r="A59" s="28"/>
      <c r="B59" s="239" t="s">
        <v>1592</v>
      </c>
      <c r="C59" s="28"/>
      <c r="D59" s="219"/>
      <c r="E59" s="28"/>
      <c r="F59" s="256"/>
      <c r="G59" s="28"/>
      <c r="H59" s="139"/>
      <c r="I59" s="28"/>
    </row>
    <row r="60" spans="1:9" s="26" customFormat="1" ht="15" x14ac:dyDescent="0.35">
      <c r="A60" s="28"/>
      <c r="B60" s="153" t="s">
        <v>1593</v>
      </c>
      <c r="C60" s="28"/>
      <c r="D60" s="172" t="s">
        <v>1939</v>
      </c>
      <c r="E60" s="28"/>
      <c r="F60" s="172" t="str">
        <f>IF(D60=Lists!$K$4,"&lt; Ingresar dirección web de la fuente de los datos &gt;",IF(D60=Lists!$K$5,"&lt; Incluir referencia a sección del Informe EITI o dirección web &gt;",IF(D60=Lists!$K$6,"&lt; Incluir referencia a elementos que prueban la inaplicabilidad &gt;","")))</f>
        <v/>
      </c>
      <c r="G60" s="28"/>
      <c r="H60" s="139"/>
      <c r="I60" s="28"/>
    </row>
    <row r="61" spans="1:9" s="26" customFormat="1" ht="15" x14ac:dyDescent="0.35">
      <c r="A61" s="28"/>
      <c r="B61" s="153" t="s">
        <v>1594</v>
      </c>
      <c r="C61" s="28"/>
      <c r="D61" s="172" t="s">
        <v>1939</v>
      </c>
      <c r="E61" s="28"/>
      <c r="F61" s="172" t="str">
        <f>IF(D61=Lists!$K$4,"&lt; Ingresar dirección web de la fuente de los datos &gt;",IF(D61=Lists!$K$5,"&lt; Incluir referencia a sección del Informe EITI o dirección web &gt;",IF(D61=Lists!$K$6,"&lt; Incluir referencia a elementos que prueban la inaplicabilidad &gt;","")))</f>
        <v/>
      </c>
      <c r="G61" s="28"/>
      <c r="H61" s="139"/>
      <c r="I61" s="28"/>
    </row>
    <row r="62" spans="1:9" s="26" customFormat="1" ht="15" x14ac:dyDescent="0.35">
      <c r="A62" s="28"/>
      <c r="B62" s="175" t="s">
        <v>1595</v>
      </c>
      <c r="C62" s="28"/>
      <c r="D62" s="172" t="s">
        <v>1539</v>
      </c>
      <c r="E62" s="28"/>
      <c r="F62" s="172" t="s">
        <v>1663</v>
      </c>
      <c r="G62" s="28"/>
      <c r="H62" s="139"/>
      <c r="I62" s="28"/>
    </row>
    <row r="63" spans="1:9" s="26" customFormat="1" ht="15" x14ac:dyDescent="0.35">
      <c r="A63" s="28"/>
      <c r="B63" s="154" t="str">
        <f>LEFT(B62,SEARCH(",",B62))&amp;" valor"</f>
        <v>Petróleo crudo (2709), valor</v>
      </c>
      <c r="C63" s="28"/>
      <c r="D63" s="172" t="s">
        <v>1539</v>
      </c>
      <c r="E63" s="28"/>
      <c r="F63" s="172" t="s">
        <v>1177</v>
      </c>
      <c r="G63" s="28"/>
      <c r="H63" s="139" t="s">
        <v>1670</v>
      </c>
      <c r="I63" s="28"/>
    </row>
    <row r="64" spans="1:9" s="26" customFormat="1" ht="15" x14ac:dyDescent="0.35">
      <c r="A64" s="28"/>
      <c r="B64" s="175" t="s">
        <v>1596</v>
      </c>
      <c r="C64" s="28"/>
      <c r="D64" s="172" t="s">
        <v>1539</v>
      </c>
      <c r="E64" s="28"/>
      <c r="F64" s="172" t="s">
        <v>1664</v>
      </c>
      <c r="G64" s="28"/>
      <c r="H64" s="139"/>
      <c r="I64" s="28"/>
    </row>
    <row r="65" spans="1:9" s="26" customFormat="1" ht="15" x14ac:dyDescent="0.35">
      <c r="A65" s="28"/>
      <c r="B65" s="154" t="str">
        <f>LEFT(B64,SEARCH(",",B64))&amp;" valor"</f>
        <v>Gas natural (2711), valor</v>
      </c>
      <c r="C65" s="28"/>
      <c r="D65" s="172" t="s">
        <v>1539</v>
      </c>
      <c r="E65" s="28"/>
      <c r="F65" s="172" t="s">
        <v>1177</v>
      </c>
      <c r="G65" s="28"/>
      <c r="H65" s="139" t="s">
        <v>1670</v>
      </c>
      <c r="I65" s="28"/>
    </row>
    <row r="66" spans="1:9" s="26" customFormat="1" ht="15" x14ac:dyDescent="0.35">
      <c r="A66" s="28"/>
      <c r="B66" s="175" t="s">
        <v>1597</v>
      </c>
      <c r="C66" s="28"/>
      <c r="D66" s="172" t="s">
        <v>1539</v>
      </c>
      <c r="E66" s="28"/>
      <c r="F66" s="172" t="s">
        <v>1382</v>
      </c>
      <c r="G66" s="28"/>
      <c r="H66" s="139"/>
      <c r="I66" s="28"/>
    </row>
    <row r="67" spans="1:9" s="26" customFormat="1" ht="15" x14ac:dyDescent="0.35">
      <c r="A67" s="28"/>
      <c r="B67" s="154" t="str">
        <f>LEFT(B66,SEARCH(",",B66))&amp;" valor"</f>
        <v>Oro (7108), valor</v>
      </c>
      <c r="C67" s="28"/>
      <c r="D67" s="172" t="s">
        <v>1539</v>
      </c>
      <c r="E67" s="28"/>
      <c r="F67" s="172" t="s">
        <v>1177</v>
      </c>
      <c r="G67" s="28"/>
      <c r="H67" s="139" t="s">
        <v>1670</v>
      </c>
      <c r="I67" s="28"/>
    </row>
    <row r="68" spans="1:9" s="26" customFormat="1" ht="15" x14ac:dyDescent="0.35">
      <c r="A68" s="28"/>
      <c r="B68" s="175" t="s">
        <v>1598</v>
      </c>
      <c r="C68" s="28"/>
      <c r="D68" s="172" t="s">
        <v>1539</v>
      </c>
      <c r="E68" s="28"/>
      <c r="F68" s="172" t="s">
        <v>1382</v>
      </c>
      <c r="G68" s="28"/>
      <c r="H68" s="139"/>
      <c r="I68" s="28"/>
    </row>
    <row r="69" spans="1:9" s="26" customFormat="1" ht="15" x14ac:dyDescent="0.35">
      <c r="A69" s="28"/>
      <c r="B69" s="154" t="str">
        <f>LEFT(B68,SEARCH(",",B68))&amp;" valor"</f>
        <v>Plata (7106), valor</v>
      </c>
      <c r="C69" s="28"/>
      <c r="D69" s="172" t="s">
        <v>1539</v>
      </c>
      <c r="E69" s="28"/>
      <c r="F69" s="172" t="s">
        <v>1177</v>
      </c>
      <c r="G69" s="28"/>
      <c r="H69" s="139" t="s">
        <v>1670</v>
      </c>
      <c r="I69" s="28"/>
    </row>
    <row r="70" spans="1:9" s="26" customFormat="1" ht="15" x14ac:dyDescent="0.35">
      <c r="A70" s="28"/>
      <c r="B70" s="175" t="s">
        <v>1599</v>
      </c>
      <c r="C70" s="28"/>
      <c r="D70" s="172" t="s">
        <v>1539</v>
      </c>
      <c r="E70" s="28"/>
      <c r="F70" s="172" t="s">
        <v>1665</v>
      </c>
      <c r="G70" s="28"/>
      <c r="H70" s="139"/>
      <c r="I70" s="28"/>
    </row>
    <row r="71" spans="1:9" s="26" customFormat="1" ht="15" x14ac:dyDescent="0.35">
      <c r="A71" s="28"/>
      <c r="B71" s="154" t="str">
        <f>LEFT(B70,SEARCH(",",B70))&amp;" valor"</f>
        <v>Carbón (2701), valor</v>
      </c>
      <c r="C71" s="28"/>
      <c r="D71" s="172" t="s">
        <v>1539</v>
      </c>
      <c r="E71" s="28"/>
      <c r="F71" s="172" t="s">
        <v>1177</v>
      </c>
      <c r="G71" s="28"/>
      <c r="H71" s="139" t="s">
        <v>1670</v>
      </c>
      <c r="I71" s="28"/>
    </row>
    <row r="72" spans="1:9" s="26" customFormat="1" ht="15" x14ac:dyDescent="0.35">
      <c r="A72" s="28"/>
      <c r="B72" s="175" t="s">
        <v>1600</v>
      </c>
      <c r="C72" s="28"/>
      <c r="D72" s="172" t="s">
        <v>1539</v>
      </c>
      <c r="E72" s="28"/>
      <c r="F72" s="172" t="s">
        <v>1665</v>
      </c>
      <c r="G72" s="28"/>
      <c r="H72" s="139"/>
      <c r="I72" s="28"/>
    </row>
    <row r="73" spans="1:9" s="26" customFormat="1" ht="15" x14ac:dyDescent="0.35">
      <c r="A73" s="28"/>
      <c r="B73" s="154" t="str">
        <f>LEFT(B72,SEARCH(",",B72))&amp;" valor"</f>
        <v>Cobre (2603), valor</v>
      </c>
      <c r="C73" s="28"/>
      <c r="D73" s="172" t="s">
        <v>1539</v>
      </c>
      <c r="E73" s="28"/>
      <c r="F73" s="172" t="s">
        <v>1177</v>
      </c>
      <c r="G73" s="28"/>
      <c r="H73" s="139" t="s">
        <v>1670</v>
      </c>
      <c r="I73" s="28"/>
    </row>
    <row r="74" spans="1:9" s="26" customFormat="1" ht="15" x14ac:dyDescent="0.35">
      <c r="A74" s="28"/>
      <c r="B74" s="175" t="s">
        <v>1601</v>
      </c>
      <c r="C74" s="28"/>
      <c r="D74" s="172" t="s">
        <v>1539</v>
      </c>
      <c r="E74" s="28"/>
      <c r="F74" s="172" t="s">
        <v>1665</v>
      </c>
      <c r="G74" s="28"/>
      <c r="H74" s="139"/>
      <c r="I74" s="28"/>
    </row>
    <row r="75" spans="1:9" s="26" customFormat="1" ht="15" x14ac:dyDescent="0.35">
      <c r="A75" s="28"/>
      <c r="B75" s="154" t="str">
        <f>LEFT(B74,SEARCH(",",B74))&amp;" valor"</f>
        <v>Agregar productos básicos aquí, valor</v>
      </c>
      <c r="C75" s="28"/>
      <c r="D75" s="172" t="s">
        <v>1539</v>
      </c>
      <c r="E75" s="28"/>
      <c r="F75" s="172" t="s">
        <v>1177</v>
      </c>
      <c r="G75" s="28"/>
      <c r="H75" s="139" t="s">
        <v>1670</v>
      </c>
      <c r="I75" s="28"/>
    </row>
    <row r="76" spans="1:9" s="26" customFormat="1" ht="15" x14ac:dyDescent="0.35">
      <c r="A76" s="28"/>
      <c r="B76" s="175" t="s">
        <v>1601</v>
      </c>
      <c r="C76" s="28"/>
      <c r="D76" s="172" t="s">
        <v>1539</v>
      </c>
      <c r="E76" s="28"/>
      <c r="F76" s="172" t="s">
        <v>1665</v>
      </c>
      <c r="G76" s="28"/>
      <c r="H76" s="139"/>
      <c r="I76" s="28"/>
    </row>
    <row r="77" spans="1:9" s="26" customFormat="1" ht="15" x14ac:dyDescent="0.35">
      <c r="A77" s="28"/>
      <c r="B77" s="155" t="str">
        <f>LEFT(B76,SEARCH(",",B76))&amp;" valor"</f>
        <v>Agregar productos básicos aquí, valor</v>
      </c>
      <c r="C77" s="28"/>
      <c r="D77" s="173" t="s">
        <v>1539</v>
      </c>
      <c r="E77" s="28"/>
      <c r="F77" s="173" t="s">
        <v>1177</v>
      </c>
      <c r="G77" s="28"/>
      <c r="H77" s="142" t="s">
        <v>1670</v>
      </c>
      <c r="I77" s="28"/>
    </row>
    <row r="78" spans="1:9" s="26" customFormat="1" ht="15" x14ac:dyDescent="0.35">
      <c r="A78" s="28"/>
      <c r="B78" s="45"/>
      <c r="C78" s="28"/>
      <c r="D78" s="133"/>
      <c r="E78" s="28"/>
      <c r="F78" s="133"/>
      <c r="G78" s="28"/>
      <c r="H78" s="28"/>
      <c r="I78" s="28"/>
    </row>
    <row r="79" spans="1:9" s="26" customFormat="1" ht="15" x14ac:dyDescent="0.35">
      <c r="A79" s="28"/>
      <c r="B79" s="134" t="s">
        <v>1953</v>
      </c>
      <c r="C79" s="28"/>
      <c r="D79" s="152"/>
      <c r="E79" s="28"/>
      <c r="F79" s="255"/>
      <c r="G79" s="28"/>
      <c r="H79" s="136"/>
      <c r="I79" s="28"/>
    </row>
    <row r="80" spans="1:9" s="26" customFormat="1" ht="15" x14ac:dyDescent="0.35">
      <c r="A80" s="28"/>
      <c r="B80" s="153" t="s">
        <v>1602</v>
      </c>
      <c r="C80" s="28"/>
      <c r="D80" s="172" t="s">
        <v>1939</v>
      </c>
      <c r="E80" s="28"/>
      <c r="F80" s="172" t="str">
        <f>IF(D80=Lists!$K$4,"&lt; Ingresar dirección web de la fuente de los datos &gt;",IF(D80=Lists!$K$5,"&lt; Incluir referencia a sección del Informe EITI o dirección web &gt;",IF(D80=Lists!$K$6,"&lt; Incluir referencia a elementos que prueban la inaplicabilidad &gt;","")))</f>
        <v/>
      </c>
      <c r="G80" s="28"/>
      <c r="H80" s="139"/>
      <c r="I80" s="28"/>
    </row>
    <row r="81" spans="1:9" s="26" customFormat="1" ht="15" x14ac:dyDescent="0.35">
      <c r="A81" s="28"/>
      <c r="B81" s="153" t="s">
        <v>1603</v>
      </c>
      <c r="C81" s="28"/>
      <c r="D81" s="172" t="s">
        <v>1939</v>
      </c>
      <c r="E81" s="28"/>
      <c r="F81" s="172" t="str">
        <f>IF(D81=Lists!$K$4,"&lt; Ingresar dirección web de la fuente de los datos &gt;",IF(D81=Lists!$K$5,"&lt; Incluir referencia a sección del Informe EITI o dirección web &gt;",IF(D81=Lists!$K$6,"&lt; Incluir referencia a elementos que prueban la inaplicabilidad &gt;","")))</f>
        <v/>
      </c>
      <c r="G81" s="28"/>
      <c r="H81" s="139"/>
      <c r="I81" s="28"/>
    </row>
    <row r="82" spans="1:9" s="26" customFormat="1" ht="15" x14ac:dyDescent="0.35">
      <c r="A82" s="28"/>
      <c r="B82" s="175" t="s">
        <v>1595</v>
      </c>
      <c r="C82" s="28"/>
      <c r="D82" s="172" t="s">
        <v>1539</v>
      </c>
      <c r="E82" s="28"/>
      <c r="F82" s="172" t="s">
        <v>1663</v>
      </c>
      <c r="G82" s="28"/>
      <c r="H82" s="139"/>
      <c r="I82" s="28"/>
    </row>
    <row r="83" spans="1:9" s="26" customFormat="1" ht="15" x14ac:dyDescent="0.35">
      <c r="A83" s="28"/>
      <c r="B83" s="154" t="str">
        <f>LEFT(B82,SEARCH(",",B82))&amp;" valor"</f>
        <v>Petróleo crudo (2709), valor</v>
      </c>
      <c r="C83" s="28"/>
      <c r="D83" s="172" t="s">
        <v>1539</v>
      </c>
      <c r="E83" s="28"/>
      <c r="F83" s="172" t="s">
        <v>1177</v>
      </c>
      <c r="G83" s="28"/>
      <c r="H83" s="139" t="s">
        <v>1670</v>
      </c>
      <c r="I83" s="28"/>
    </row>
    <row r="84" spans="1:9" s="26" customFormat="1" ht="15" x14ac:dyDescent="0.35">
      <c r="A84" s="28"/>
      <c r="B84" s="175" t="s">
        <v>1596</v>
      </c>
      <c r="C84" s="28"/>
      <c r="D84" s="172" t="s">
        <v>1539</v>
      </c>
      <c r="E84" s="28"/>
      <c r="F84" s="172" t="s">
        <v>1664</v>
      </c>
      <c r="G84" s="28"/>
      <c r="H84" s="139"/>
      <c r="I84" s="28"/>
    </row>
    <row r="85" spans="1:9" s="26" customFormat="1" ht="15" x14ac:dyDescent="0.35">
      <c r="A85" s="28"/>
      <c r="B85" s="154" t="str">
        <f>LEFT(B84,SEARCH(",",B84))&amp;" valor"</f>
        <v>Gas natural (2711), valor</v>
      </c>
      <c r="C85" s="28"/>
      <c r="D85" s="172" t="s">
        <v>1539</v>
      </c>
      <c r="E85" s="28"/>
      <c r="F85" s="172" t="s">
        <v>1177</v>
      </c>
      <c r="G85" s="28"/>
      <c r="H85" s="139" t="s">
        <v>1670</v>
      </c>
      <c r="I85" s="28"/>
    </row>
    <row r="86" spans="1:9" s="26" customFormat="1" ht="15" x14ac:dyDescent="0.35">
      <c r="A86" s="28"/>
      <c r="B86" s="175" t="s">
        <v>1597</v>
      </c>
      <c r="C86" s="28"/>
      <c r="D86" s="172" t="s">
        <v>1539</v>
      </c>
      <c r="E86" s="28"/>
      <c r="F86" s="172" t="s">
        <v>1382</v>
      </c>
      <c r="G86" s="28"/>
      <c r="H86" s="139"/>
      <c r="I86" s="28"/>
    </row>
    <row r="87" spans="1:9" s="26" customFormat="1" ht="15" x14ac:dyDescent="0.35">
      <c r="A87" s="28"/>
      <c r="B87" s="154" t="str">
        <f>LEFT(B86,SEARCH(",",B86))&amp;" valor"</f>
        <v>Oro (7108), valor</v>
      </c>
      <c r="C87" s="28"/>
      <c r="D87" s="172" t="s">
        <v>1539</v>
      </c>
      <c r="E87" s="28"/>
      <c r="F87" s="172" t="s">
        <v>1177</v>
      </c>
      <c r="G87" s="28"/>
      <c r="H87" s="139" t="s">
        <v>1670</v>
      </c>
      <c r="I87" s="28"/>
    </row>
    <row r="88" spans="1:9" s="26" customFormat="1" ht="15" x14ac:dyDescent="0.35">
      <c r="A88" s="28"/>
      <c r="B88" s="175" t="s">
        <v>1598</v>
      </c>
      <c r="C88" s="28"/>
      <c r="D88" s="172" t="s">
        <v>1539</v>
      </c>
      <c r="E88" s="28"/>
      <c r="F88" s="172" t="s">
        <v>1382</v>
      </c>
      <c r="G88" s="28"/>
      <c r="H88" s="139"/>
      <c r="I88" s="28"/>
    </row>
    <row r="89" spans="1:9" s="26" customFormat="1" ht="15" x14ac:dyDescent="0.35">
      <c r="A89" s="28"/>
      <c r="B89" s="154" t="str">
        <f>LEFT(B88,SEARCH(",",B88))&amp;" valor"</f>
        <v>Plata (7106), valor</v>
      </c>
      <c r="C89" s="28"/>
      <c r="D89" s="172" t="s">
        <v>1539</v>
      </c>
      <c r="E89" s="28"/>
      <c r="F89" s="172" t="s">
        <v>1177</v>
      </c>
      <c r="G89" s="28"/>
      <c r="H89" s="139" t="s">
        <v>1670</v>
      </c>
      <c r="I89" s="28"/>
    </row>
    <row r="90" spans="1:9" s="26" customFormat="1" ht="15" x14ac:dyDescent="0.35">
      <c r="A90" s="28"/>
      <c r="B90" s="175" t="s">
        <v>1599</v>
      </c>
      <c r="C90" s="28"/>
      <c r="D90" s="172" t="s">
        <v>1539</v>
      </c>
      <c r="E90" s="28"/>
      <c r="F90" s="172" t="s">
        <v>1666</v>
      </c>
      <c r="G90" s="28"/>
      <c r="H90" s="139"/>
      <c r="I90" s="28"/>
    </row>
    <row r="91" spans="1:9" s="26" customFormat="1" ht="15" x14ac:dyDescent="0.35">
      <c r="A91" s="28"/>
      <c r="B91" s="154" t="str">
        <f>LEFT(B90,SEARCH(",",B90))&amp;" valor"</f>
        <v>Carbón (2701), valor</v>
      </c>
      <c r="C91" s="28"/>
      <c r="D91" s="172" t="s">
        <v>1539</v>
      </c>
      <c r="E91" s="28"/>
      <c r="F91" s="172" t="s">
        <v>1177</v>
      </c>
      <c r="G91" s="28"/>
      <c r="H91" s="139" t="s">
        <v>1670</v>
      </c>
      <c r="I91" s="28"/>
    </row>
    <row r="92" spans="1:9" s="26" customFormat="1" ht="15" x14ac:dyDescent="0.35">
      <c r="A92" s="28"/>
      <c r="B92" s="175" t="s">
        <v>1600</v>
      </c>
      <c r="C92" s="28"/>
      <c r="D92" s="172" t="s">
        <v>1539</v>
      </c>
      <c r="E92" s="28"/>
      <c r="F92" s="172" t="s">
        <v>1665</v>
      </c>
      <c r="G92" s="28"/>
      <c r="H92" s="139"/>
      <c r="I92" s="28"/>
    </row>
    <row r="93" spans="1:9" s="26" customFormat="1" ht="15" x14ac:dyDescent="0.35">
      <c r="A93" s="28"/>
      <c r="B93" s="154" t="str">
        <f>LEFT(B92,SEARCH(",",B92))&amp;" valor"</f>
        <v>Cobre (2603), valor</v>
      </c>
      <c r="C93" s="28"/>
      <c r="D93" s="172" t="s">
        <v>1539</v>
      </c>
      <c r="E93" s="28"/>
      <c r="F93" s="172" t="s">
        <v>1177</v>
      </c>
      <c r="G93" s="28"/>
      <c r="H93" s="139" t="s">
        <v>1670</v>
      </c>
      <c r="I93" s="28"/>
    </row>
    <row r="94" spans="1:9" s="26" customFormat="1" ht="15" x14ac:dyDescent="0.35">
      <c r="A94" s="28"/>
      <c r="B94" s="175" t="s">
        <v>1601</v>
      </c>
      <c r="C94" s="28"/>
      <c r="D94" s="172" t="s">
        <v>1539</v>
      </c>
      <c r="E94" s="28"/>
      <c r="F94" s="172" t="s">
        <v>1665</v>
      </c>
      <c r="G94" s="28"/>
      <c r="H94" s="139"/>
      <c r="I94" s="28"/>
    </row>
    <row r="95" spans="1:9" s="26" customFormat="1" ht="15" x14ac:dyDescent="0.35">
      <c r="A95" s="28"/>
      <c r="B95" s="154" t="str">
        <f>LEFT(B94,SEARCH(",",B94))&amp;" valor"</f>
        <v>Agregar productos básicos aquí, valor</v>
      </c>
      <c r="C95" s="28"/>
      <c r="D95" s="172" t="s">
        <v>1539</v>
      </c>
      <c r="E95" s="28"/>
      <c r="F95" s="172" t="s">
        <v>1177</v>
      </c>
      <c r="G95" s="28"/>
      <c r="H95" s="139" t="s">
        <v>1670</v>
      </c>
      <c r="I95" s="28"/>
    </row>
    <row r="96" spans="1:9" s="26" customFormat="1" ht="15" x14ac:dyDescent="0.35">
      <c r="A96" s="28"/>
      <c r="B96" s="175" t="s">
        <v>1601</v>
      </c>
      <c r="C96" s="28"/>
      <c r="D96" s="172" t="s">
        <v>1539</v>
      </c>
      <c r="E96" s="28"/>
      <c r="F96" s="172" t="s">
        <v>1665</v>
      </c>
      <c r="G96" s="28"/>
      <c r="H96" s="139"/>
      <c r="I96" s="28"/>
    </row>
    <row r="97" spans="1:16" s="26" customFormat="1" ht="15" x14ac:dyDescent="0.35">
      <c r="A97" s="28"/>
      <c r="B97" s="155" t="str">
        <f>LEFT(B96,SEARCH(",",B96))&amp;" valor"</f>
        <v>Agregar productos básicos aquí, valor</v>
      </c>
      <c r="C97" s="28"/>
      <c r="D97" s="173" t="s">
        <v>1539</v>
      </c>
      <c r="E97" s="28"/>
      <c r="F97" s="173" t="s">
        <v>1177</v>
      </c>
      <c r="G97" s="28"/>
      <c r="H97" s="142" t="s">
        <v>1670</v>
      </c>
      <c r="I97" s="28"/>
    </row>
    <row r="98" spans="1:16" s="26" customFormat="1" ht="15" x14ac:dyDescent="0.35">
      <c r="A98" s="28"/>
      <c r="B98" s="45"/>
      <c r="C98" s="28"/>
      <c r="D98" s="133"/>
      <c r="E98" s="28"/>
      <c r="F98" s="133"/>
      <c r="G98" s="28"/>
      <c r="H98" s="28"/>
      <c r="I98" s="28"/>
    </row>
    <row r="99" spans="1:16" s="26" customFormat="1" ht="15" x14ac:dyDescent="0.35">
      <c r="A99" s="28"/>
      <c r="B99" s="134" t="s">
        <v>1952</v>
      </c>
      <c r="C99" s="28"/>
      <c r="D99" s="152"/>
      <c r="E99" s="28"/>
      <c r="F99" s="157"/>
      <c r="G99" s="28"/>
      <c r="H99" s="136"/>
      <c r="I99" s="28"/>
    </row>
    <row r="100" spans="1:16" s="26" customFormat="1" ht="30" x14ac:dyDescent="0.35">
      <c r="A100" s="28"/>
      <c r="B100" s="153" t="s">
        <v>1604</v>
      </c>
      <c r="C100" s="28"/>
      <c r="D100" s="172" t="s">
        <v>1939</v>
      </c>
      <c r="E100" s="28"/>
      <c r="F100" s="172" t="str">
        <f>IF(D100=Lists!$K$4,"&lt; Ingresar dirección web de la fuente de los datos &gt;",IF(D100=Lists!$K$5,"&lt; Incluir referencia a sección del Informe EITI o dirección web &gt;",IF(D100=Lists!$K$6,"&lt; Incluir referencia a elementos que prueban la inaplicabilidad &gt;","")))</f>
        <v/>
      </c>
      <c r="G100" s="28"/>
      <c r="H100" s="139"/>
      <c r="I100" s="28"/>
    </row>
    <row r="101" spans="1:16" s="26" customFormat="1" ht="30" x14ac:dyDescent="0.35">
      <c r="A101" s="28"/>
      <c r="B101" s="158" t="s">
        <v>1605</v>
      </c>
      <c r="C101" s="28"/>
      <c r="D101" s="172" t="s">
        <v>1939</v>
      </c>
      <c r="E101" s="28"/>
      <c r="F101" s="172" t="str">
        <f>IF(D101=Lists!$K$4,"&lt; Ingresar dirección web de la fuente de los datos &gt;",IF(D101=Lists!$K$5,"&lt; Incluir referencia a sección del Informe EITI o dirección web &gt;",IF(D101=Lists!$K$6,"&lt; Incluir referencia a elementos que prueban la inaplicabilidad &gt;","")))</f>
        <v/>
      </c>
      <c r="G101" s="28"/>
      <c r="H101" s="139"/>
      <c r="I101" s="28"/>
    </row>
    <row r="102" spans="1:16" s="26" customFormat="1" ht="45" x14ac:dyDescent="0.35">
      <c r="A102" s="28"/>
      <c r="B102" s="159" t="s">
        <v>1606</v>
      </c>
      <c r="C102" s="28"/>
      <c r="D102" s="160">
        <f>('Parte 5 - Datos de empresas'!J33/'Parte 4 - Ingresos del gobierno'!J50)</f>
        <v>0.87318645889306823</v>
      </c>
      <c r="E102" s="28"/>
      <c r="F102" s="161" t="s">
        <v>1667</v>
      </c>
      <c r="G102" s="28"/>
      <c r="H102" s="142"/>
      <c r="I102" s="28"/>
      <c r="P102" s="218"/>
    </row>
    <row r="103" spans="1:16" s="26" customFormat="1" ht="15" x14ac:dyDescent="0.35">
      <c r="A103" s="28"/>
      <c r="B103" s="45"/>
      <c r="C103" s="28"/>
      <c r="D103" s="133"/>
      <c r="E103" s="28"/>
      <c r="F103" s="133"/>
      <c r="G103" s="28"/>
      <c r="H103" s="28"/>
      <c r="I103" s="28"/>
    </row>
    <row r="104" spans="1:16" s="26" customFormat="1" ht="15" x14ac:dyDescent="0.35">
      <c r="A104" s="28"/>
      <c r="B104" s="134" t="s">
        <v>1951</v>
      </c>
      <c r="C104" s="28"/>
      <c r="D104" s="157"/>
      <c r="E104" s="28"/>
      <c r="F104" s="157"/>
      <c r="G104" s="28"/>
      <c r="H104" s="136"/>
      <c r="I104" s="28"/>
    </row>
    <row r="105" spans="1:16" s="26" customFormat="1" ht="30" x14ac:dyDescent="0.35">
      <c r="A105" s="28"/>
      <c r="B105" s="158" t="s">
        <v>1607</v>
      </c>
      <c r="C105" s="28"/>
      <c r="D105" s="172" t="s">
        <v>1939</v>
      </c>
      <c r="E105" s="28"/>
      <c r="F105" s="172" t="str">
        <f>IF(D105=Lists!$K$4,"&lt; Ingresar dirección web de la fuente de los datos &gt;",IF(D105=Lists!$K$5,"&lt; Incluir referencia a sección del Informe EITI o dirección web &gt;",IF(D105=Lists!$K$6,"&lt; Incluir referencia a elementos que prueban la inaplicabilidad &gt;","")))</f>
        <v/>
      </c>
      <c r="G105" s="28"/>
      <c r="H105" s="139"/>
      <c r="I105" s="28"/>
    </row>
    <row r="106" spans="1:16" s="26" customFormat="1" ht="15" x14ac:dyDescent="0.35">
      <c r="A106" s="28"/>
      <c r="B106" s="221" t="s">
        <v>1608</v>
      </c>
      <c r="C106" s="222"/>
      <c r="D106" s="135"/>
      <c r="E106" s="222"/>
      <c r="F106" s="135"/>
      <c r="G106" s="28"/>
      <c r="H106" s="139"/>
      <c r="I106" s="28"/>
    </row>
    <row r="107" spans="1:16" s="26" customFormat="1" ht="15" x14ac:dyDescent="0.35">
      <c r="A107" s="28"/>
      <c r="B107" s="175" t="s">
        <v>1595</v>
      </c>
      <c r="C107" s="28"/>
      <c r="D107" s="172" t="s">
        <v>1539</v>
      </c>
      <c r="E107" s="28"/>
      <c r="F107" s="172" t="s">
        <v>1663</v>
      </c>
      <c r="G107" s="28"/>
      <c r="H107" s="139"/>
      <c r="I107" s="28"/>
    </row>
    <row r="108" spans="1:16" s="26" customFormat="1" ht="15" x14ac:dyDescent="0.35">
      <c r="A108" s="28"/>
      <c r="B108" s="175" t="s">
        <v>1596</v>
      </c>
      <c r="C108" s="28"/>
      <c r="D108" s="172" t="s">
        <v>1539</v>
      </c>
      <c r="E108" s="28"/>
      <c r="F108" s="172" t="s">
        <v>1664</v>
      </c>
      <c r="G108" s="28"/>
      <c r="H108" s="139"/>
      <c r="I108" s="28"/>
    </row>
    <row r="109" spans="1:16" s="26" customFormat="1" ht="15" x14ac:dyDescent="0.35">
      <c r="A109" s="28"/>
      <c r="B109" s="223" t="s">
        <v>1601</v>
      </c>
      <c r="C109" s="164"/>
      <c r="D109" s="173" t="s">
        <v>1539</v>
      </c>
      <c r="E109" s="164"/>
      <c r="F109" s="173" t="s">
        <v>1665</v>
      </c>
      <c r="G109" s="28"/>
      <c r="H109" s="139"/>
      <c r="I109" s="28"/>
    </row>
    <row r="110" spans="1:16" s="26" customFormat="1" ht="15" x14ac:dyDescent="0.35">
      <c r="A110" s="28"/>
      <c r="B110" s="221" t="s">
        <v>1609</v>
      </c>
      <c r="C110" s="222"/>
      <c r="D110" s="135"/>
      <c r="E110" s="222"/>
      <c r="F110" s="135"/>
      <c r="G110" s="28"/>
      <c r="H110" s="139"/>
      <c r="I110" s="28"/>
    </row>
    <row r="111" spans="1:16" s="26" customFormat="1" ht="15" x14ac:dyDescent="0.35">
      <c r="A111" s="28"/>
      <c r="B111" s="175" t="s">
        <v>1595</v>
      </c>
      <c r="C111" s="28"/>
      <c r="D111" s="172" t="s">
        <v>1539</v>
      </c>
      <c r="E111" s="28"/>
      <c r="F111" s="172" t="s">
        <v>1663</v>
      </c>
      <c r="G111" s="28"/>
      <c r="H111" s="139"/>
      <c r="I111" s="28"/>
    </row>
    <row r="112" spans="1:16" s="26" customFormat="1" ht="15" x14ac:dyDescent="0.35">
      <c r="A112" s="28"/>
      <c r="B112" s="154" t="str">
        <f>LEFT(B111,SEARCH(",",B111))&amp;" valor"</f>
        <v>Petróleo crudo (2709), valor</v>
      </c>
      <c r="C112" s="28"/>
      <c r="D112" s="172" t="s">
        <v>1539</v>
      </c>
      <c r="E112" s="28"/>
      <c r="F112" s="172" t="s">
        <v>1177</v>
      </c>
      <c r="G112" s="28"/>
      <c r="H112" s="139" t="s">
        <v>1670</v>
      </c>
      <c r="I112" s="28"/>
    </row>
    <row r="113" spans="1:9" s="26" customFormat="1" ht="15" x14ac:dyDescent="0.35">
      <c r="A113" s="28"/>
      <c r="B113" s="175" t="s">
        <v>1596</v>
      </c>
      <c r="C113" s="28"/>
      <c r="D113" s="172" t="s">
        <v>1539</v>
      </c>
      <c r="E113" s="28"/>
      <c r="F113" s="172" t="s">
        <v>1664</v>
      </c>
      <c r="G113" s="28"/>
      <c r="H113" s="139"/>
      <c r="I113" s="28"/>
    </row>
    <row r="114" spans="1:9" s="26" customFormat="1" ht="15" x14ac:dyDescent="0.35">
      <c r="A114" s="28"/>
      <c r="B114" s="154" t="str">
        <f>LEFT(B113,SEARCH(",",B113))&amp;" valor"</f>
        <v>Gas natural (2711), valor</v>
      </c>
      <c r="C114" s="28"/>
      <c r="D114" s="172" t="s">
        <v>1539</v>
      </c>
      <c r="E114" s="28"/>
      <c r="F114" s="172" t="s">
        <v>1177</v>
      </c>
      <c r="G114" s="28"/>
      <c r="H114" s="139" t="s">
        <v>1670</v>
      </c>
      <c r="I114" s="28"/>
    </row>
    <row r="115" spans="1:9" s="26" customFormat="1" ht="15" x14ac:dyDescent="0.35">
      <c r="A115" s="28"/>
      <c r="B115" s="175" t="s">
        <v>1601</v>
      </c>
      <c r="C115" s="28"/>
      <c r="D115" s="172" t="s">
        <v>1539</v>
      </c>
      <c r="E115" s="28"/>
      <c r="F115" s="172" t="s">
        <v>1665</v>
      </c>
      <c r="G115" s="28"/>
      <c r="H115" s="139"/>
      <c r="I115" s="28"/>
    </row>
    <row r="116" spans="1:9" s="26" customFormat="1" ht="15" x14ac:dyDescent="0.35">
      <c r="A116" s="28"/>
      <c r="B116" s="154" t="str">
        <f>LEFT(B115,SEARCH(",",B115))&amp;" valor"</f>
        <v>Agregar productos básicos aquí, valor</v>
      </c>
      <c r="C116" s="28"/>
      <c r="D116" s="172" t="s">
        <v>1539</v>
      </c>
      <c r="E116" s="28"/>
      <c r="F116" s="172" t="s">
        <v>1177</v>
      </c>
      <c r="G116" s="28"/>
      <c r="H116" s="139" t="s">
        <v>1670</v>
      </c>
      <c r="I116" s="28"/>
    </row>
    <row r="117" spans="1:9" s="26" customFormat="1" ht="30" x14ac:dyDescent="0.35">
      <c r="A117" s="28"/>
      <c r="B117" s="220" t="s">
        <v>1610</v>
      </c>
      <c r="C117" s="164"/>
      <c r="D117" s="173" t="s">
        <v>1539</v>
      </c>
      <c r="E117" s="164"/>
      <c r="F117" s="173" t="s">
        <v>1177</v>
      </c>
      <c r="G117" s="164"/>
      <c r="H117" s="142"/>
      <c r="I117" s="28"/>
    </row>
    <row r="118" spans="1:9" s="26" customFormat="1" ht="15" x14ac:dyDescent="0.35">
      <c r="A118" s="28"/>
      <c r="B118" s="45"/>
      <c r="C118" s="28"/>
      <c r="D118" s="28"/>
      <c r="E118" s="28"/>
      <c r="F118" s="249"/>
      <c r="G118" s="28"/>
      <c r="H118" s="28"/>
      <c r="I118" s="28"/>
    </row>
    <row r="119" spans="1:9" s="26" customFormat="1" ht="16" customHeight="1" x14ac:dyDescent="0.35">
      <c r="A119" s="28"/>
      <c r="B119" s="134" t="s">
        <v>1950</v>
      </c>
      <c r="C119" s="28"/>
      <c r="D119" s="157"/>
      <c r="E119" s="28"/>
      <c r="F119" s="157"/>
      <c r="G119" s="28"/>
      <c r="H119" s="136"/>
      <c r="I119" s="28"/>
    </row>
    <row r="120" spans="1:9" s="26" customFormat="1" ht="30" x14ac:dyDescent="0.35">
      <c r="A120" s="28"/>
      <c r="B120" s="158" t="s">
        <v>1611</v>
      </c>
      <c r="C120" s="28"/>
      <c r="D120" s="172" t="s">
        <v>1939</v>
      </c>
      <c r="E120" s="28"/>
      <c r="F120" s="172" t="str">
        <f>IF(D120=Lists!$K$4,"&lt; Ingresar dirección web de la fuente de los datos &gt;",IF(D120=Lists!$K$5,"&lt; Incluir referencia a sección del Informe EITI o dirección web &gt;",IF(D120=Lists!$K$6,"&lt; Incluir referencia a elementos que prueban la inaplicabilidad &gt;","")))</f>
        <v/>
      </c>
      <c r="G120" s="28"/>
      <c r="H120" s="139"/>
      <c r="I120" s="28"/>
    </row>
    <row r="121" spans="1:9" s="26" customFormat="1" ht="30.75" customHeight="1" x14ac:dyDescent="0.35">
      <c r="A121" s="28"/>
      <c r="B121" s="163" t="s">
        <v>1612</v>
      </c>
      <c r="C121" s="28"/>
      <c r="D121" s="173" t="s">
        <v>1539</v>
      </c>
      <c r="E121" s="28"/>
      <c r="F121" s="173" t="s">
        <v>1177</v>
      </c>
      <c r="G121" s="28"/>
      <c r="H121" s="142"/>
      <c r="I121" s="28"/>
    </row>
    <row r="122" spans="1:9" s="26" customFormat="1" ht="15" x14ac:dyDescent="0.35">
      <c r="A122" s="28"/>
      <c r="B122" s="45"/>
      <c r="C122" s="28"/>
      <c r="D122" s="133"/>
      <c r="E122" s="28"/>
      <c r="F122" s="249"/>
      <c r="G122" s="28"/>
      <c r="H122" s="28"/>
      <c r="I122" s="28"/>
    </row>
    <row r="123" spans="1:9" s="26" customFormat="1" ht="15" x14ac:dyDescent="0.35">
      <c r="A123" s="28"/>
      <c r="B123" s="134" t="s">
        <v>1949</v>
      </c>
      <c r="C123" s="28"/>
      <c r="D123" s="157"/>
      <c r="E123" s="28"/>
      <c r="F123" s="157"/>
      <c r="G123" s="28"/>
      <c r="H123" s="136"/>
      <c r="I123" s="28"/>
    </row>
    <row r="124" spans="1:9" s="26" customFormat="1" ht="15" x14ac:dyDescent="0.35">
      <c r="A124" s="28"/>
      <c r="B124" s="158" t="s">
        <v>1613</v>
      </c>
      <c r="C124" s="28"/>
      <c r="D124" s="172" t="s">
        <v>1939</v>
      </c>
      <c r="E124" s="28"/>
      <c r="F124" s="172" t="str">
        <f>IF(D124=Lists!$K$4,"&lt; Ingresar dirección web de la fuente de los datos &gt;",IF(D124=Lists!$K$5,"&lt; Incluir referencia a sección del Informe EITI o dirección web &gt;",IF(D124=Lists!$K$6,"&lt; Incluir referencia a elementos que prueban la inaplicabilidad &gt;","")))</f>
        <v/>
      </c>
      <c r="G124" s="28"/>
      <c r="H124" s="139"/>
      <c r="I124" s="28"/>
    </row>
    <row r="125" spans="1:9" s="26" customFormat="1" ht="30.75" customHeight="1" x14ac:dyDescent="0.35">
      <c r="A125" s="28"/>
      <c r="B125" s="163" t="s">
        <v>1614</v>
      </c>
      <c r="C125" s="28"/>
      <c r="D125" s="173" t="s">
        <v>1539</v>
      </c>
      <c r="E125" s="28"/>
      <c r="F125" s="173" t="s">
        <v>1177</v>
      </c>
      <c r="G125" s="28"/>
      <c r="H125" s="142"/>
      <c r="I125" s="28"/>
    </row>
    <row r="126" spans="1:9" s="26" customFormat="1" ht="15" x14ac:dyDescent="0.35">
      <c r="A126" s="28"/>
      <c r="B126" s="45"/>
      <c r="C126" s="28"/>
      <c r="D126" s="133"/>
      <c r="E126" s="28"/>
      <c r="F126" s="249"/>
      <c r="G126" s="28"/>
      <c r="H126" s="28"/>
      <c r="I126" s="28"/>
    </row>
    <row r="127" spans="1:9" s="26" customFormat="1" ht="15" x14ac:dyDescent="0.35">
      <c r="A127" s="28"/>
      <c r="B127" s="134" t="s">
        <v>1948</v>
      </c>
      <c r="C127" s="28"/>
      <c r="D127" s="157"/>
      <c r="E127" s="28"/>
      <c r="F127" s="157"/>
      <c r="G127" s="28"/>
      <c r="H127" s="136"/>
      <c r="I127" s="28"/>
    </row>
    <row r="128" spans="1:9" s="26" customFormat="1" ht="30" x14ac:dyDescent="0.35">
      <c r="A128" s="28"/>
      <c r="B128" s="158" t="s">
        <v>1615</v>
      </c>
      <c r="C128" s="28"/>
      <c r="D128" s="172" t="s">
        <v>1939</v>
      </c>
      <c r="E128" s="28"/>
      <c r="F128" s="172" t="str">
        <f>IF(D128=Lists!$K$4,"&lt; Ingresar dirección web de la fuente de los datos &gt;",IF(D128=Lists!$K$5,"&lt; Incluir referencia a sección del Informe EITI o dirección web &gt;",IF(D128=Lists!$K$6,"&lt; Incluir referencia a elementos que prueban la inaplicabilidad &gt;","")))</f>
        <v/>
      </c>
      <c r="G128" s="28"/>
      <c r="H128" s="139"/>
      <c r="I128" s="28"/>
    </row>
    <row r="129" spans="1:9" s="26" customFormat="1" ht="30" x14ac:dyDescent="0.35">
      <c r="A129" s="28"/>
      <c r="B129" s="163" t="s">
        <v>1616</v>
      </c>
      <c r="C129" s="28"/>
      <c r="D129" s="173" t="s">
        <v>1539</v>
      </c>
      <c r="E129" s="28"/>
      <c r="F129" s="173" t="s">
        <v>1177</v>
      </c>
      <c r="G129" s="28"/>
      <c r="H129" s="142"/>
      <c r="I129" s="28"/>
    </row>
    <row r="130" spans="1:9" s="26" customFormat="1" ht="15" x14ac:dyDescent="0.35">
      <c r="A130" s="28"/>
      <c r="B130" s="45"/>
      <c r="C130" s="28"/>
      <c r="D130" s="133"/>
      <c r="E130" s="28"/>
      <c r="F130" s="249"/>
      <c r="G130" s="28"/>
      <c r="H130" s="28"/>
      <c r="I130" s="28"/>
    </row>
    <row r="131" spans="1:9" s="26" customFormat="1" ht="15" x14ac:dyDescent="0.35">
      <c r="A131" s="28"/>
      <c r="B131" s="134" t="s">
        <v>1947</v>
      </c>
      <c r="C131" s="28"/>
      <c r="D131" s="157"/>
      <c r="E131" s="28"/>
      <c r="F131" s="157"/>
      <c r="G131" s="28"/>
      <c r="H131" s="136"/>
      <c r="I131" s="28"/>
    </row>
    <row r="132" spans="1:9" s="26" customFormat="1" ht="15" x14ac:dyDescent="0.35">
      <c r="A132" s="28"/>
      <c r="B132" s="158" t="str">
        <f>"¿El gobierno divulga información sobre"&amp;RIGHT(B131,LEN(B131)-SEARCH(":",B131,1))&amp;"?"</f>
        <v>¿El gobierno divulga información sobre Pagos directos subnacionales?</v>
      </c>
      <c r="C132" s="28"/>
      <c r="D132" s="172" t="s">
        <v>1939</v>
      </c>
      <c r="E132" s="28"/>
      <c r="F132" s="172" t="str">
        <f>IF(D132=Lists!$K$4,"&lt; Ingresar dirección web de la fuente de los datos &gt;",IF(D132=Lists!$K$5,"&lt; Incluir referencia a sección del Informe EITI o dirección web &gt;",IF(D132=Lists!$K$6,"&lt; Incluir referencia a elementos que prueban la inaplicabilidad &gt;","")))</f>
        <v/>
      </c>
      <c r="G132" s="28"/>
      <c r="H132" s="139"/>
      <c r="I132" s="28"/>
    </row>
    <row r="133" spans="1:9" s="26" customFormat="1" ht="30" x14ac:dyDescent="0.35">
      <c r="A133" s="28"/>
      <c r="B133" s="163" t="s">
        <v>1617</v>
      </c>
      <c r="C133" s="28"/>
      <c r="D133" s="173" t="s">
        <v>1539</v>
      </c>
      <c r="E133" s="28"/>
      <c r="F133" s="173" t="s">
        <v>1177</v>
      </c>
      <c r="G133" s="28"/>
      <c r="H133" s="142"/>
      <c r="I133" s="28"/>
    </row>
    <row r="134" spans="1:9" s="26" customFormat="1" ht="15" x14ac:dyDescent="0.35">
      <c r="A134" s="28"/>
      <c r="B134" s="45"/>
      <c r="C134" s="28"/>
      <c r="D134" s="133"/>
      <c r="E134" s="28"/>
      <c r="F134" s="249"/>
      <c r="G134" s="28"/>
      <c r="H134" s="28"/>
      <c r="I134" s="28"/>
    </row>
    <row r="135" spans="1:9" s="26" customFormat="1" ht="15" x14ac:dyDescent="0.35">
      <c r="A135" s="28"/>
      <c r="B135" s="134" t="s">
        <v>1946</v>
      </c>
      <c r="C135" s="28"/>
      <c r="D135" s="157"/>
      <c r="E135" s="28"/>
      <c r="F135" s="249"/>
      <c r="G135" s="28"/>
      <c r="H135" s="136"/>
      <c r="I135" s="28"/>
    </row>
    <row r="136" spans="1:9" s="26" customFormat="1" ht="30" x14ac:dyDescent="0.35">
      <c r="A136" s="28"/>
      <c r="B136" s="159" t="s">
        <v>1618</v>
      </c>
      <c r="C136" s="28"/>
      <c r="D136" s="266" t="str">
        <f>IFERROR(IF(_xlfn.DAYS('Parte 1 - Datos generales'!$E$24,'Parte 1 - Datos generales'!$E$20)/365&gt;0,_xlfn.DAYS('Parte 1 - Datos generales'!$E$24,'Parte 1 - Datos generales'!$E$20)/365,_xlfn.DAYS('Parte 1 - Datos generales'!$E$27,'Parte 1 - Datos generales'!$E$20)/365),"Calculado utilizando Parte 1 Datos generales")</f>
        <v>Calculado utilizando Parte 1 Datos generales</v>
      </c>
      <c r="E136" s="28"/>
      <c r="F136" s="249"/>
      <c r="G136" s="28"/>
      <c r="H136" s="142"/>
      <c r="I136" s="28"/>
    </row>
    <row r="137" spans="1:9" s="26" customFormat="1" ht="15" x14ac:dyDescent="0.35">
      <c r="A137" s="28"/>
      <c r="B137" s="45"/>
      <c r="C137" s="28"/>
      <c r="D137" s="133"/>
      <c r="E137" s="28"/>
      <c r="F137" s="249"/>
      <c r="G137" s="28"/>
      <c r="H137" s="28"/>
      <c r="I137" s="28"/>
    </row>
    <row r="138" spans="1:9" s="26" customFormat="1" ht="15" x14ac:dyDescent="0.35">
      <c r="A138" s="28"/>
      <c r="B138" s="134" t="s">
        <v>1945</v>
      </c>
      <c r="C138" s="28"/>
      <c r="D138" s="157"/>
      <c r="E138" s="28"/>
      <c r="F138" s="157"/>
      <c r="G138" s="28"/>
      <c r="H138" s="136"/>
      <c r="I138" s="28"/>
    </row>
    <row r="139" spans="1:9" s="26" customFormat="1" ht="45" x14ac:dyDescent="0.35">
      <c r="A139" s="28"/>
      <c r="B139" s="153" t="s">
        <v>1619</v>
      </c>
      <c r="C139" s="28"/>
      <c r="D139" s="172" t="s">
        <v>1939</v>
      </c>
      <c r="E139" s="28"/>
      <c r="F139" s="172" t="str">
        <f>IF(D139=Lists!$K$4,"&lt; Ingresar dirección web de la fuente de los datos &gt;",IF(D139=Lists!$K$5,"&lt; Incluir referencia a sección del Informe EITI o dirección web &gt;",IF(D139=Lists!$K$6,"&lt; Incluir referencia a elementos que prueban la inaplicabilidad &gt;","")))</f>
        <v/>
      </c>
      <c r="G139" s="28"/>
      <c r="H139" s="139"/>
      <c r="I139" s="28"/>
    </row>
    <row r="140" spans="1:9" s="26" customFormat="1" ht="30" x14ac:dyDescent="0.35">
      <c r="A140" s="28"/>
      <c r="B140" s="154" t="s">
        <v>1620</v>
      </c>
      <c r="C140" s="28"/>
      <c r="D140" s="172" t="s">
        <v>1939</v>
      </c>
      <c r="E140" s="28"/>
      <c r="F140" s="172" t="str">
        <f>IF(D140=Lists!$K$4,"&lt; Ingresar dirección web de la fuente de los datos &gt;",IF(D140=Lists!$K$5,"&lt; Incluir referencia a sección del Informe EITI o dirección web &gt;",IF(D140=Lists!$K$6,"&lt; Incluir referencia a elementos que prueban la inaplicabilidad &gt;","")))</f>
        <v/>
      </c>
      <c r="G140" s="28"/>
      <c r="H140" s="139"/>
      <c r="I140" s="28"/>
    </row>
    <row r="141" spans="1:9" s="26" customFormat="1" ht="15" x14ac:dyDescent="0.35">
      <c r="A141" s="28"/>
      <c r="B141" s="137" t="s">
        <v>1621</v>
      </c>
      <c r="C141" s="28"/>
      <c r="D141" s="172" t="s">
        <v>1939</v>
      </c>
      <c r="E141" s="28"/>
      <c r="F141" s="172" t="str">
        <f>IF(D141=Lists!$K$4,"&lt; Ingresar dirección web de la fuente de los datos &gt;",IF(D141=Lists!$K$5,"&lt; Incluir referencia a sección del Informe EITI o dirección web &gt;",IF(D141=Lists!$K$6,"&lt; Incluir referencia a elementos que prueban la inaplicabilidad &gt;","")))</f>
        <v/>
      </c>
      <c r="G141" s="28"/>
      <c r="H141" s="139"/>
      <c r="I141" s="28"/>
    </row>
    <row r="142" spans="1:9" s="26" customFormat="1" ht="15" x14ac:dyDescent="0.35">
      <c r="A142" s="28"/>
      <c r="B142" s="140" t="s">
        <v>1622</v>
      </c>
      <c r="C142" s="28"/>
      <c r="D142" s="172" t="s">
        <v>1939</v>
      </c>
      <c r="E142" s="28"/>
      <c r="F142" s="172" t="str">
        <f>IF(D142=Lists!$K$4,"&lt; Ingresar dirección web de la fuente de los datos &gt;",IF(D142=Lists!$K$5,"&lt; Incluir referencia a sección del Informe EITI o dirección web &gt;",IF(D142=Lists!$K$6,"&lt; Incluir referencia a elementos que prueban la inaplicabilidad &gt;","")))</f>
        <v/>
      </c>
      <c r="G142" s="28"/>
      <c r="H142" s="139"/>
      <c r="I142" s="28"/>
    </row>
    <row r="143" spans="1:9" s="26" customFormat="1" ht="15" x14ac:dyDescent="0.35">
      <c r="A143" s="28"/>
      <c r="B143" s="137" t="s">
        <v>1623</v>
      </c>
      <c r="C143" s="28"/>
      <c r="D143" s="172" t="s">
        <v>1939</v>
      </c>
      <c r="E143" s="28"/>
      <c r="F143" s="172" t="str">
        <f>IF(D143=Lists!$K$4,"&lt; Ingresar dirección web de la fuente de los datos &gt;",IF(D143=Lists!$K$5,"&lt; Incluir referencia a sección del Informe EITI o dirección web &gt;",IF(D143=Lists!$K$6,"&lt; Incluir referencia a elementos que prueban la inaplicabilidad &gt;","")))</f>
        <v/>
      </c>
      <c r="G143" s="28"/>
      <c r="H143" s="139"/>
      <c r="I143" s="28"/>
    </row>
    <row r="144" spans="1:9" s="26" customFormat="1" ht="15" x14ac:dyDescent="0.35">
      <c r="A144" s="28"/>
      <c r="B144" s="141" t="s">
        <v>1624</v>
      </c>
      <c r="C144" s="28"/>
      <c r="D144" s="173" t="s">
        <v>1939</v>
      </c>
      <c r="E144" s="28"/>
      <c r="F144" s="172" t="str">
        <f>IF(D144=Lists!$K$4,"&lt; Ingresar dirección web de la fuente de los datos &gt;",IF(D144=Lists!$K$5,"&lt; Incluir referencia a sección del Informe EITI o dirección web &gt;",IF(D144=Lists!$K$6,"&lt; Incluir referencia a elementos que prueban la inaplicabilidad &gt;","")))</f>
        <v/>
      </c>
      <c r="G144" s="28"/>
      <c r="H144" s="142"/>
      <c r="I144" s="28"/>
    </row>
    <row r="145" spans="1:16" s="26" customFormat="1" ht="15" x14ac:dyDescent="0.35">
      <c r="A145" s="28"/>
      <c r="B145" s="45"/>
      <c r="C145" s="28"/>
      <c r="D145" s="133"/>
      <c r="E145" s="28"/>
      <c r="F145" s="249"/>
      <c r="G145" s="28"/>
      <c r="H145" s="28"/>
      <c r="I145" s="28"/>
    </row>
    <row r="146" spans="1:16" s="26" customFormat="1" ht="30" x14ac:dyDescent="0.35">
      <c r="A146" s="28"/>
      <c r="B146" s="134" t="s">
        <v>1944</v>
      </c>
      <c r="C146" s="28"/>
      <c r="D146" s="157"/>
      <c r="E146" s="28"/>
      <c r="F146" s="157"/>
      <c r="G146" s="28"/>
      <c r="H146" s="136"/>
      <c r="I146" s="28"/>
    </row>
    <row r="147" spans="1:16" s="26" customFormat="1" ht="45" x14ac:dyDescent="0.35">
      <c r="A147" s="28"/>
      <c r="B147" s="158" t="s">
        <v>1625</v>
      </c>
      <c r="C147" s="28"/>
      <c r="D147" s="172" t="s">
        <v>1939</v>
      </c>
      <c r="E147" s="28"/>
      <c r="F147" s="172" t="str">
        <f>IF(D147=Lists!$K$4,"&lt; Ingresar dirección web de la fuente de los datos &gt;",IF(D147=Lists!$K$5,"&lt; Incluir referencia a sección del Informe EITI o dirección web &gt;",IF(D147=Lists!$K$6,"&lt; Incluir referencia a elementos que prueban la inaplicabilidad &gt;","")))</f>
        <v/>
      </c>
      <c r="G147" s="28"/>
      <c r="H147" s="139"/>
      <c r="I147" s="28"/>
    </row>
    <row r="148" spans="1:16" s="26" customFormat="1" ht="30" x14ac:dyDescent="0.35">
      <c r="A148" s="28"/>
      <c r="B148" s="163" t="s">
        <v>1626</v>
      </c>
      <c r="C148" s="28"/>
      <c r="D148" s="173" t="s">
        <v>1539</v>
      </c>
      <c r="E148" s="28"/>
      <c r="F148" s="176" t="str">
        <f>IF(D148=Lists!$K$4,"&lt; Ingresar dirección web de la fuente de los datos &gt;",IF(D148=Lists!$K$5,"&lt; Incluir referencia a sección del Informe EITI &gt;",IF(D148=Lists!$K$6,"&lt; Incluir referencia a elementos que prueban la inaplicabilidad &gt;","")))</f>
        <v/>
      </c>
      <c r="G148" s="28"/>
      <c r="H148" s="142"/>
      <c r="I148" s="28"/>
    </row>
    <row r="149" spans="1:16" s="26" customFormat="1" ht="15" x14ac:dyDescent="0.35">
      <c r="A149" s="28"/>
      <c r="B149" s="45"/>
      <c r="C149" s="28"/>
      <c r="D149" s="133"/>
      <c r="E149" s="28"/>
      <c r="F149" s="249"/>
      <c r="G149" s="28"/>
      <c r="H149" s="28"/>
      <c r="I149" s="28"/>
    </row>
    <row r="150" spans="1:16" s="26" customFormat="1" ht="15" x14ac:dyDescent="0.35">
      <c r="A150" s="28"/>
      <c r="B150" s="134" t="s">
        <v>1943</v>
      </c>
      <c r="C150" s="28"/>
      <c r="D150" s="157"/>
      <c r="E150" s="28"/>
      <c r="F150" s="157"/>
      <c r="G150" s="28"/>
      <c r="H150" s="136"/>
      <c r="I150" s="28"/>
    </row>
    <row r="151" spans="1:16" s="26" customFormat="1" ht="15" x14ac:dyDescent="0.35">
      <c r="A151" s="28"/>
      <c r="B151" s="158" t="s">
        <v>1627</v>
      </c>
      <c r="C151" s="28"/>
      <c r="D151" s="172" t="s">
        <v>1939</v>
      </c>
      <c r="E151" s="28"/>
      <c r="F151" s="172" t="str">
        <f>IF(D151=Lists!$K$4,"&lt; Ingresar dirección web de la fuente de los datos &gt;",IF(D151=Lists!$K$5,"&lt; Incluir referencia a sección del Informe EITI o dirección web &gt;",IF(D151=Lists!$K$6,"&lt; Incluir referencia a elementos que prueban la inaplicabilidad &gt;","")))</f>
        <v/>
      </c>
      <c r="G151" s="28"/>
      <c r="H151" s="139"/>
      <c r="I151" s="28"/>
    </row>
    <row r="152" spans="1:16" s="26" customFormat="1" ht="30" x14ac:dyDescent="0.35">
      <c r="A152" s="28"/>
      <c r="B152" s="162" t="s">
        <v>1628</v>
      </c>
      <c r="C152" s="28"/>
      <c r="D152" s="172" t="s">
        <v>1539</v>
      </c>
      <c r="E152" s="28"/>
      <c r="F152" s="172" t="s">
        <v>1177</v>
      </c>
      <c r="G152" s="28"/>
      <c r="H152" s="139"/>
      <c r="I152" s="28"/>
    </row>
    <row r="153" spans="1:16" s="26" customFormat="1" ht="30" x14ac:dyDescent="0.35">
      <c r="A153" s="28"/>
      <c r="B153" s="163" t="s">
        <v>1629</v>
      </c>
      <c r="C153" s="28"/>
      <c r="D153" s="173" t="s">
        <v>1539</v>
      </c>
      <c r="E153" s="28"/>
      <c r="F153" s="173" t="s">
        <v>1177</v>
      </c>
      <c r="G153" s="28"/>
      <c r="H153" s="142"/>
      <c r="I153" s="28"/>
      <c r="P153" s="218"/>
    </row>
    <row r="154" spans="1:16" s="26" customFormat="1" ht="15" x14ac:dyDescent="0.35">
      <c r="A154" s="28"/>
      <c r="B154" s="45"/>
      <c r="C154" s="28"/>
      <c r="D154" s="133"/>
      <c r="E154" s="28"/>
      <c r="F154" s="249"/>
      <c r="G154" s="28"/>
      <c r="H154" s="28"/>
      <c r="I154" s="28"/>
    </row>
    <row r="155" spans="1:16" s="26" customFormat="1" ht="15" x14ac:dyDescent="0.35">
      <c r="A155" s="28"/>
      <c r="B155" s="134" t="s">
        <v>1942</v>
      </c>
      <c r="C155" s="28"/>
      <c r="D155" s="157"/>
      <c r="E155" s="28"/>
      <c r="F155" s="157"/>
      <c r="G155" s="28"/>
      <c r="H155" s="136"/>
      <c r="I155" s="28"/>
    </row>
    <row r="156" spans="1:16" s="26" customFormat="1" ht="45" x14ac:dyDescent="0.35">
      <c r="A156" s="28"/>
      <c r="B156" s="158" t="s">
        <v>1630</v>
      </c>
      <c r="C156" s="28"/>
      <c r="D156" s="172" t="s">
        <v>1939</v>
      </c>
      <c r="E156" s="28"/>
      <c r="F156" s="172" t="str">
        <f>IF(D156=Lists!$K$4,"&lt; Ingresar dirección web de la fuente de los datos &gt;",IF(D156=Lists!$K$5,"&lt; Incluir referencia a sección del Informe EITI o dirección web &gt;",IF(D156=Lists!$K$6,"&lt; Incluir referencia a elementos que prueban la inaplicabilidad &gt;","")))</f>
        <v/>
      </c>
      <c r="G156" s="28"/>
      <c r="H156" s="139"/>
      <c r="I156" s="28"/>
    </row>
    <row r="157" spans="1:16" s="26" customFormat="1" ht="30" x14ac:dyDescent="0.35">
      <c r="A157" s="28"/>
      <c r="B157" s="158" t="s">
        <v>1631</v>
      </c>
      <c r="C157" s="28"/>
      <c r="D157" s="172" t="s">
        <v>1939</v>
      </c>
      <c r="E157" s="28"/>
      <c r="F157" s="172" t="str">
        <f>IF(D157=Lists!$K$4,"&lt; Ingresar dirección web de la fuente de los datos &gt;",IF(D157=Lists!$K$5,"&lt; Incluir referencia a sección del Informe EITI o dirección web &gt;",IF(D157=Lists!$K$6,"&lt; Incluir referencia a elementos que prueban la inaplicabilidad &gt;","")))</f>
        <v/>
      </c>
      <c r="G157" s="28"/>
      <c r="H157" s="139"/>
      <c r="I157" s="28"/>
    </row>
    <row r="158" spans="1:16" s="26" customFormat="1" ht="30" x14ac:dyDescent="0.35">
      <c r="A158" s="28"/>
      <c r="B158" s="159" t="s">
        <v>1632</v>
      </c>
      <c r="C158" s="28"/>
      <c r="D158" s="173" t="s">
        <v>1939</v>
      </c>
      <c r="E158" s="28"/>
      <c r="F158" s="173" t="str">
        <f>IF(D158=Lists!$K$4,"&lt; Ingresar dirección web de la fuente de los datos &gt;",IF(D158=Lists!$K$5,"&lt; Incluir referencia a sección del Informe EITI o dirección web &gt;",IF(D158=Lists!$K$6,"&lt; Incluir referencia a elementos que prueban la inaplicabilidad &gt;","")))</f>
        <v/>
      </c>
      <c r="G158" s="28"/>
      <c r="H158" s="142"/>
      <c r="I158" s="28"/>
    </row>
    <row r="159" spans="1:16" s="26" customFormat="1" ht="15" x14ac:dyDescent="0.35">
      <c r="A159" s="28"/>
      <c r="B159" s="45"/>
      <c r="C159" s="28"/>
      <c r="D159" s="133"/>
      <c r="E159" s="28"/>
      <c r="F159" s="249"/>
      <c r="G159" s="28"/>
      <c r="H159" s="28"/>
      <c r="I159" s="28"/>
    </row>
    <row r="160" spans="1:16" s="26" customFormat="1" ht="15" x14ac:dyDescent="0.35">
      <c r="A160" s="28"/>
      <c r="B160" s="134" t="s">
        <v>1941</v>
      </c>
      <c r="C160" s="28"/>
      <c r="D160" s="157"/>
      <c r="E160" s="28"/>
      <c r="F160" s="157"/>
      <c r="G160" s="28"/>
      <c r="H160" s="136"/>
      <c r="I160" s="28"/>
    </row>
    <row r="161" spans="1:9" s="26" customFormat="1" ht="15" x14ac:dyDescent="0.35">
      <c r="A161" s="28"/>
      <c r="B161" s="158" t="s">
        <v>1633</v>
      </c>
      <c r="C161" s="28"/>
      <c r="D161" s="172" t="s">
        <v>1939</v>
      </c>
      <c r="E161" s="28"/>
      <c r="F161" s="172" t="str">
        <f>IF(D161=Lists!$K$4,"&lt; Ingresar dirección web de la fuente de los datos &gt;",IF(D161=Lists!$K$5,"&lt; Incluir referencia a sección del Informe EITI o dirección web &gt;",IF(D161=Lists!$K$6,"&lt; Incluir referencia a elementos que prueban la inaplicabilidad &gt;","")))</f>
        <v/>
      </c>
      <c r="G161" s="28"/>
      <c r="H161" s="139"/>
      <c r="I161" s="28"/>
    </row>
    <row r="162" spans="1:9" s="26" customFormat="1" ht="30" x14ac:dyDescent="0.35">
      <c r="A162" s="28"/>
      <c r="B162" s="162" t="s">
        <v>1634</v>
      </c>
      <c r="C162" s="28"/>
      <c r="D162" s="172" t="s">
        <v>1539</v>
      </c>
      <c r="E162" s="28"/>
      <c r="F162" s="172" t="s">
        <v>1177</v>
      </c>
      <c r="G162" s="28"/>
      <c r="H162" s="139"/>
      <c r="I162" s="28"/>
    </row>
    <row r="163" spans="1:9" s="26" customFormat="1" ht="30" x14ac:dyDescent="0.35">
      <c r="A163" s="28"/>
      <c r="B163" s="162" t="s">
        <v>1635</v>
      </c>
      <c r="C163" s="28"/>
      <c r="D163" s="172" t="s">
        <v>1539</v>
      </c>
      <c r="E163" s="143"/>
      <c r="F163" s="172" t="s">
        <v>1177</v>
      </c>
      <c r="G163" s="28"/>
      <c r="H163" s="139"/>
      <c r="I163" s="28"/>
    </row>
    <row r="164" spans="1:9" s="26" customFormat="1" ht="15" x14ac:dyDescent="0.35">
      <c r="A164" s="28"/>
      <c r="B164" s="158" t="s">
        <v>1636</v>
      </c>
      <c r="C164" s="28"/>
      <c r="D164" s="172" t="s">
        <v>1939</v>
      </c>
      <c r="E164" s="28"/>
      <c r="F164" s="265" t="str">
        <f>IF(D164=Lists!$K$4,"&lt; Ingresar dirección web de la fuente de los datos &gt;",IF(D164=Lists!$K$5,"&lt; Reference section in EITI Report &gt;",IF(D164=Lists!$K$6,"&lt; Incluir referencia a elementos que prueban la inaplicabilidad &gt;","")))</f>
        <v/>
      </c>
      <c r="G164" s="28"/>
      <c r="H164" s="139"/>
      <c r="I164" s="28"/>
    </row>
    <row r="165" spans="1:9" s="26" customFormat="1" ht="30" x14ac:dyDescent="0.35">
      <c r="A165" s="28"/>
      <c r="B165" s="162" t="s">
        <v>1637</v>
      </c>
      <c r="C165" s="28"/>
      <c r="D165" s="172" t="s">
        <v>1539</v>
      </c>
      <c r="E165" s="28"/>
      <c r="F165" s="172" t="s">
        <v>1177</v>
      </c>
      <c r="G165" s="28"/>
      <c r="H165" s="139"/>
      <c r="I165" s="28"/>
    </row>
    <row r="166" spans="1:9" s="26" customFormat="1" ht="30" x14ac:dyDescent="0.35">
      <c r="A166" s="28"/>
      <c r="B166" s="162" t="s">
        <v>1638</v>
      </c>
      <c r="C166" s="28"/>
      <c r="D166" s="172" t="s">
        <v>1539</v>
      </c>
      <c r="E166" s="28"/>
      <c r="F166" s="172" t="s">
        <v>1177</v>
      </c>
      <c r="G166" s="28"/>
      <c r="H166" s="139"/>
      <c r="I166" s="28"/>
    </row>
    <row r="167" spans="1:9" s="26" customFormat="1" ht="15" x14ac:dyDescent="0.35">
      <c r="A167" s="28"/>
      <c r="B167" s="158" t="s">
        <v>1639</v>
      </c>
      <c r="C167" s="28"/>
      <c r="D167" s="172" t="s">
        <v>1939</v>
      </c>
      <c r="E167" s="28"/>
      <c r="F167" s="172" t="str">
        <f>IF(D167=Lists!$K$4,"&lt; Ingresar dirección web de la fuente de los datos &gt;",IF(D167=Lists!$K$5,"&lt; Incluir referencia a sección del Informe EITI o dirección web &gt;",IF(D167=Lists!$K$6,"&lt; Incluir referencia a elementos que prueban la inaplicabilidad &gt;","")))</f>
        <v/>
      </c>
      <c r="G167" s="28"/>
      <c r="H167" s="139"/>
      <c r="I167" s="28"/>
    </row>
    <row r="168" spans="1:9" s="26" customFormat="1" ht="30" x14ac:dyDescent="0.35">
      <c r="A168" s="28"/>
      <c r="B168" s="162" t="s">
        <v>1640</v>
      </c>
      <c r="C168" s="28"/>
      <c r="D168" s="172" t="s">
        <v>1539</v>
      </c>
      <c r="E168" s="28"/>
      <c r="F168" s="172" t="s">
        <v>1177</v>
      </c>
      <c r="G168" s="28"/>
      <c r="H168" s="139"/>
      <c r="I168" s="28"/>
    </row>
    <row r="169" spans="1:9" s="26" customFormat="1" ht="30" x14ac:dyDescent="0.35">
      <c r="A169" s="28"/>
      <c r="B169" s="163" t="s">
        <v>1641</v>
      </c>
      <c r="C169" s="28"/>
      <c r="D169" s="172" t="s">
        <v>1539</v>
      </c>
      <c r="E169" s="28"/>
      <c r="F169" s="172" t="s">
        <v>1177</v>
      </c>
      <c r="G169" s="28"/>
      <c r="H169" s="142"/>
      <c r="I169" s="28"/>
    </row>
    <row r="170" spans="1:9" s="26" customFormat="1" ht="15" x14ac:dyDescent="0.35">
      <c r="A170" s="28"/>
      <c r="B170" s="45"/>
      <c r="C170" s="28"/>
      <c r="D170" s="133"/>
      <c r="E170" s="28"/>
      <c r="F170" s="249"/>
      <c r="G170" s="28"/>
      <c r="H170" s="28"/>
      <c r="I170" s="28"/>
    </row>
    <row r="171" spans="1:9" s="26" customFormat="1" ht="15" x14ac:dyDescent="0.35">
      <c r="A171" s="28"/>
      <c r="B171" s="134" t="s">
        <v>1940</v>
      </c>
      <c r="C171" s="28"/>
      <c r="D171" s="157"/>
      <c r="E171" s="28"/>
      <c r="F171" s="157"/>
      <c r="G171" s="28"/>
      <c r="H171" s="136"/>
      <c r="I171" s="28"/>
    </row>
    <row r="172" spans="1:9" s="26" customFormat="1" ht="30" x14ac:dyDescent="0.35">
      <c r="A172" s="28"/>
      <c r="B172" s="158" t="s">
        <v>1642</v>
      </c>
      <c r="C172" s="28"/>
      <c r="D172" s="172" t="s">
        <v>1939</v>
      </c>
      <c r="E172" s="28"/>
      <c r="F172" s="172" t="str">
        <f>IF(D172=Lists!$K$4,"&lt; Ingresar dirección web de la fuente de los datos &gt;",IF(D172=Lists!$K$5,"&lt; Incluir referencia a sección del Informe EITI o dirección web &gt;",IF(D172=Lists!$K$6,"&lt; Incluir referencia a elementos que prueban la inaplicabilidad &gt;","")))</f>
        <v/>
      </c>
      <c r="G172" s="28"/>
      <c r="H172" s="139"/>
      <c r="I172" s="28"/>
    </row>
    <row r="173" spans="1:9" s="26" customFormat="1" ht="30" x14ac:dyDescent="0.35">
      <c r="A173" s="28"/>
      <c r="B173" s="163" t="s">
        <v>1643</v>
      </c>
      <c r="C173" s="28"/>
      <c r="D173" s="173" t="s">
        <v>1539</v>
      </c>
      <c r="E173" s="28"/>
      <c r="F173" s="173" t="s">
        <v>1177</v>
      </c>
      <c r="G173" s="28"/>
      <c r="H173" s="142"/>
      <c r="I173" s="28"/>
    </row>
    <row r="174" spans="1:9" s="26" customFormat="1" ht="15" x14ac:dyDescent="0.35">
      <c r="A174" s="28"/>
      <c r="B174" s="45"/>
      <c r="C174" s="28"/>
      <c r="D174" s="133"/>
      <c r="E174" s="28"/>
      <c r="F174" s="249"/>
      <c r="G174" s="28"/>
      <c r="H174" s="28"/>
      <c r="I174" s="28"/>
    </row>
    <row r="175" spans="1:9" s="26" customFormat="1" ht="15" x14ac:dyDescent="0.35">
      <c r="A175" s="28"/>
      <c r="B175" s="134" t="s">
        <v>1938</v>
      </c>
      <c r="C175" s="28"/>
      <c r="D175" s="165"/>
      <c r="E175" s="28"/>
      <c r="F175" s="166"/>
      <c r="G175" s="28"/>
      <c r="H175" s="136"/>
      <c r="I175" s="28"/>
    </row>
    <row r="176" spans="1:9" s="26" customFormat="1" ht="15" x14ac:dyDescent="0.35">
      <c r="A176" s="28"/>
      <c r="B176" s="167" t="s">
        <v>1644</v>
      </c>
      <c r="C176" s="28"/>
      <c r="D176" s="172" t="s">
        <v>1939</v>
      </c>
      <c r="E176" s="28"/>
      <c r="F176" s="172" t="str">
        <f>IF(D176=Lists!$K$4,"&lt; Ingresar dirección web de la fuente de los datos &gt;",IF(D176=Lists!$K$5,"&lt; Incluir referencia a sección del Informe EITI o dirección web &gt;",IF(D176=Lists!$K$6,"&lt; Incluir referencia a elementos que prueban la inaplicabilidad &gt;","")))</f>
        <v/>
      </c>
      <c r="G176" s="28"/>
      <c r="H176" s="139"/>
      <c r="I176" s="28"/>
    </row>
    <row r="177" spans="1:9" s="26" customFormat="1" ht="30" x14ac:dyDescent="0.35">
      <c r="A177" s="28"/>
      <c r="B177" s="158" t="s">
        <v>1660</v>
      </c>
      <c r="C177" s="28"/>
      <c r="D177" s="172" t="s">
        <v>1539</v>
      </c>
      <c r="E177" s="28"/>
      <c r="F177" s="172" t="s">
        <v>1177</v>
      </c>
      <c r="G177" s="28"/>
      <c r="H177" s="139"/>
      <c r="I177" s="28"/>
    </row>
    <row r="178" spans="1:9" s="26" customFormat="1" ht="15" x14ac:dyDescent="0.35">
      <c r="A178" s="28"/>
      <c r="B178" s="153" t="s">
        <v>1645</v>
      </c>
      <c r="C178" s="28"/>
      <c r="D178" s="172" t="s">
        <v>1539</v>
      </c>
      <c r="E178" s="28"/>
      <c r="F178" s="172" t="s">
        <v>1177</v>
      </c>
      <c r="G178" s="28"/>
      <c r="H178" s="139"/>
      <c r="I178" s="28"/>
    </row>
    <row r="179" spans="1:9" s="26" customFormat="1" ht="15" x14ac:dyDescent="0.35">
      <c r="A179" s="28"/>
      <c r="B179" s="137" t="s">
        <v>1646</v>
      </c>
      <c r="C179" s="28"/>
      <c r="D179" s="172" t="s">
        <v>1539</v>
      </c>
      <c r="E179" s="28"/>
      <c r="F179" s="172" t="s">
        <v>1177</v>
      </c>
      <c r="G179" s="28"/>
      <c r="H179" s="139"/>
      <c r="I179" s="28"/>
    </row>
    <row r="180" spans="1:9" s="26" customFormat="1" ht="15" x14ac:dyDescent="0.35">
      <c r="A180" s="28"/>
      <c r="B180" s="137" t="s">
        <v>1647</v>
      </c>
      <c r="C180" s="28"/>
      <c r="D180" s="172" t="s">
        <v>1539</v>
      </c>
      <c r="E180" s="28"/>
      <c r="F180" s="172" t="s">
        <v>1177</v>
      </c>
      <c r="G180" s="28"/>
      <c r="H180" s="139"/>
      <c r="I180" s="28"/>
    </row>
    <row r="181" spans="1:9" s="26" customFormat="1" ht="15" x14ac:dyDescent="0.35">
      <c r="A181" s="28"/>
      <c r="B181" s="137" t="s">
        <v>1648</v>
      </c>
      <c r="C181" s="28"/>
      <c r="D181" s="172" t="s">
        <v>1539</v>
      </c>
      <c r="E181" s="28"/>
      <c r="F181" s="172" t="s">
        <v>1177</v>
      </c>
      <c r="G181" s="28"/>
      <c r="H181" s="139"/>
      <c r="I181" s="28"/>
    </row>
    <row r="182" spans="1:9" s="26" customFormat="1" ht="15" x14ac:dyDescent="0.35">
      <c r="A182" s="28"/>
      <c r="B182" s="137" t="s">
        <v>1649</v>
      </c>
      <c r="C182" s="28"/>
      <c r="D182" s="172" t="s">
        <v>1539</v>
      </c>
      <c r="E182" s="28"/>
      <c r="F182" s="172" t="s">
        <v>1177</v>
      </c>
      <c r="G182" s="28"/>
      <c r="H182" s="139"/>
      <c r="I182" s="28"/>
    </row>
    <row r="183" spans="1:9" s="26" customFormat="1" ht="15" x14ac:dyDescent="0.35">
      <c r="A183" s="28"/>
      <c r="B183" s="137" t="s">
        <v>1650</v>
      </c>
      <c r="C183" s="28"/>
      <c r="D183" s="172" t="s">
        <v>1539</v>
      </c>
      <c r="E183" s="28"/>
      <c r="F183" s="172" t="s">
        <v>1177</v>
      </c>
      <c r="G183" s="28"/>
      <c r="H183" s="139"/>
      <c r="I183" s="28"/>
    </row>
    <row r="184" spans="1:9" s="26" customFormat="1" ht="15" x14ac:dyDescent="0.35">
      <c r="A184" s="28"/>
      <c r="B184" s="137" t="s">
        <v>1651</v>
      </c>
      <c r="C184" s="28"/>
      <c r="D184" s="172" t="s">
        <v>1539</v>
      </c>
      <c r="E184" s="28"/>
      <c r="F184" s="172" t="s">
        <v>1668</v>
      </c>
      <c r="G184" s="28"/>
      <c r="H184" s="139"/>
      <c r="I184" s="28"/>
    </row>
    <row r="185" spans="1:9" s="26" customFormat="1" ht="15" x14ac:dyDescent="0.35">
      <c r="A185" s="28"/>
      <c r="B185" s="137" t="s">
        <v>1652</v>
      </c>
      <c r="C185" s="28"/>
      <c r="D185" s="172" t="s">
        <v>1539</v>
      </c>
      <c r="E185" s="28"/>
      <c r="F185" s="172" t="s">
        <v>1668</v>
      </c>
      <c r="G185" s="28"/>
      <c r="H185" s="139"/>
      <c r="I185" s="28"/>
    </row>
    <row r="186" spans="1:9" s="26" customFormat="1" ht="15" x14ac:dyDescent="0.35">
      <c r="A186" s="28"/>
      <c r="B186" s="137" t="s">
        <v>1653</v>
      </c>
      <c r="C186" s="28"/>
      <c r="D186" s="172" t="s">
        <v>1539</v>
      </c>
      <c r="E186" s="28"/>
      <c r="F186" s="172" t="s">
        <v>1668</v>
      </c>
      <c r="G186" s="28"/>
      <c r="H186" s="139"/>
      <c r="I186" s="28"/>
    </row>
    <row r="187" spans="1:9" s="26" customFormat="1" ht="15" x14ac:dyDescent="0.35">
      <c r="A187" s="28"/>
      <c r="B187" s="137" t="s">
        <v>1654</v>
      </c>
      <c r="C187" s="28"/>
      <c r="D187" s="172" t="s">
        <v>1539</v>
      </c>
      <c r="E187" s="28"/>
      <c r="F187" s="172" t="s">
        <v>1668</v>
      </c>
      <c r="G187" s="28"/>
      <c r="H187" s="139"/>
      <c r="I187" s="28"/>
    </row>
    <row r="188" spans="1:9" s="26" customFormat="1" ht="15" x14ac:dyDescent="0.35">
      <c r="A188" s="28"/>
      <c r="B188" s="137" t="s">
        <v>1655</v>
      </c>
      <c r="C188" s="28"/>
      <c r="D188" s="172" t="s">
        <v>1539</v>
      </c>
      <c r="E188" s="28"/>
      <c r="F188" s="172" t="s">
        <v>1177</v>
      </c>
      <c r="G188" s="28"/>
      <c r="H188" s="139"/>
      <c r="I188" s="28"/>
    </row>
    <row r="189" spans="1:9" s="26" customFormat="1" ht="15" x14ac:dyDescent="0.35">
      <c r="A189" s="28"/>
      <c r="B189" s="151" t="s">
        <v>1656</v>
      </c>
      <c r="C189" s="28"/>
      <c r="D189" s="173" t="s">
        <v>1539</v>
      </c>
      <c r="E189" s="28"/>
      <c r="F189" s="173" t="s">
        <v>1177</v>
      </c>
      <c r="G189" s="28"/>
      <c r="H189" s="142"/>
      <c r="I189" s="28"/>
    </row>
    <row r="190" spans="1:9" s="26" customFormat="1" ht="15" x14ac:dyDescent="0.35">
      <c r="A190" s="28"/>
      <c r="B190" s="249"/>
      <c r="C190" s="28"/>
      <c r="D190" s="168"/>
      <c r="E190" s="28"/>
      <c r="F190" s="249"/>
      <c r="G190" s="28"/>
      <c r="H190" s="28"/>
      <c r="I190" s="28"/>
    </row>
    <row r="191" spans="1:9" s="26" customFormat="1" ht="15" x14ac:dyDescent="0.35">
      <c r="A191" s="28"/>
      <c r="B191" s="134" t="s">
        <v>1937</v>
      </c>
      <c r="C191" s="28"/>
      <c r="D191" s="135"/>
      <c r="E191" s="28"/>
      <c r="F191" s="135"/>
      <c r="G191" s="28"/>
      <c r="H191" s="136"/>
      <c r="I191" s="28"/>
    </row>
    <row r="192" spans="1:9" s="26" customFormat="1" ht="15" x14ac:dyDescent="0.35">
      <c r="A192" s="28"/>
      <c r="B192" s="137" t="s">
        <v>1567</v>
      </c>
      <c r="C192" s="28"/>
      <c r="D192" s="138"/>
      <c r="E192" s="28"/>
      <c r="F192" s="138"/>
      <c r="G192" s="28"/>
      <c r="H192" s="139"/>
      <c r="I192" s="28"/>
    </row>
    <row r="193" spans="1:9" s="26" customFormat="1" ht="30" x14ac:dyDescent="0.35">
      <c r="A193" s="28"/>
      <c r="B193" s="154" t="s">
        <v>1657</v>
      </c>
      <c r="C193" s="28"/>
      <c r="D193" s="172" t="s">
        <v>1939</v>
      </c>
      <c r="E193" s="28"/>
      <c r="F193" s="172" t="str">
        <f>IF(D193=Lists!$K$4,"&lt; Ingresar dirección web de la fuente de los datos &gt;",IF(D193=Lists!$K$5,"&lt; Incluir referencia a sección del Informe EITI o dirección web &gt;",IF(D193=Lists!$K$6,"&lt; Incluir referencia a elementos que prueban la inaplicabilidad &gt;","")))</f>
        <v/>
      </c>
      <c r="G193" s="28"/>
      <c r="H193" s="139"/>
      <c r="I193" s="28"/>
    </row>
    <row r="194" spans="1:9" s="26" customFormat="1" ht="30" x14ac:dyDescent="0.35">
      <c r="A194" s="143"/>
      <c r="B194" s="236" t="s">
        <v>1658</v>
      </c>
      <c r="C194" s="145"/>
      <c r="D194" s="172" t="s">
        <v>1939</v>
      </c>
      <c r="E194" s="28"/>
      <c r="F194" s="172" t="str">
        <f>IF(D194=Lists!$K$4,"&lt; Ingresar dirección web de la fuente de los datos &gt;",IF(D194=Lists!$K$5,"&lt; Incluir referencia a sección del Informe EITI o dirección web &gt;",IF(D194=Lists!$K$6,"&lt; Incluir referencia a elementos que prueban la inaplicabilidad &gt;","")))</f>
        <v/>
      </c>
      <c r="G194" s="28"/>
      <c r="H194" s="139"/>
      <c r="I194" s="28"/>
    </row>
    <row r="195" spans="1:9" s="26" customFormat="1" ht="30" x14ac:dyDescent="0.35">
      <c r="A195" s="28"/>
      <c r="B195" s="155" t="s">
        <v>1659</v>
      </c>
      <c r="C195" s="145"/>
      <c r="D195" s="173" t="s">
        <v>1939</v>
      </c>
      <c r="E195" s="28"/>
      <c r="F195" s="173" t="str">
        <f>IF(D195=Lists!$K$4,"&lt; Ingresar dirección web de la fuente de los datos &gt;",IF(D195=Lists!$K$5,"&lt; Incluir referencia a sección del Informe EITI o dirección web &gt;",IF(D195=Lists!$K$6,"&lt; Incluir referencia a elementos que prueban la inaplicabilidad &gt;","")))</f>
        <v/>
      </c>
      <c r="G195" s="28"/>
      <c r="H195" s="142"/>
      <c r="I195" s="28"/>
    </row>
    <row r="196" spans="1:9" s="26" customFormat="1" ht="15.5" thickBot="1" x14ac:dyDescent="0.4">
      <c r="A196" s="28"/>
      <c r="B196" s="169"/>
      <c r="C196" s="79"/>
      <c r="D196" s="170"/>
      <c r="E196" s="79"/>
      <c r="F196" s="169"/>
      <c r="G196" s="79"/>
      <c r="H196" s="79"/>
      <c r="I196" s="28"/>
    </row>
    <row r="197" spans="1:9" s="26" customFormat="1" ht="15" x14ac:dyDescent="0.35">
      <c r="A197" s="28"/>
      <c r="B197" s="171"/>
      <c r="C197" s="28"/>
      <c r="D197" s="168"/>
      <c r="E197" s="28"/>
      <c r="F197" s="171"/>
      <c r="G197" s="28"/>
      <c r="H197" s="28"/>
      <c r="I197" s="28"/>
    </row>
    <row r="198" spans="1:9" s="26" customFormat="1" ht="15.5" thickBot="1" x14ac:dyDescent="0.4">
      <c r="A198" s="28"/>
      <c r="B198" s="290" t="s">
        <v>1933</v>
      </c>
      <c r="C198" s="291"/>
      <c r="D198" s="291"/>
      <c r="E198" s="291"/>
      <c r="F198" s="291"/>
      <c r="G198" s="291"/>
      <c r="H198" s="291"/>
      <c r="I198" s="28"/>
    </row>
    <row r="199" spans="1:9" s="26" customFormat="1" ht="15" x14ac:dyDescent="0.35">
      <c r="A199" s="28"/>
      <c r="B199" s="292" t="s">
        <v>1451</v>
      </c>
      <c r="C199" s="293"/>
      <c r="D199" s="293"/>
      <c r="E199" s="293"/>
      <c r="F199" s="293"/>
      <c r="G199" s="293"/>
      <c r="H199" s="293"/>
      <c r="I199" s="28"/>
    </row>
    <row r="200" spans="1:9" s="26" customFormat="1" ht="15.5" thickBot="1" x14ac:dyDescent="0.4">
      <c r="A200" s="28"/>
      <c r="B200" s="245"/>
      <c r="C200" s="245"/>
      <c r="D200" s="245"/>
      <c r="E200" s="245"/>
      <c r="F200" s="245"/>
      <c r="G200" s="245"/>
      <c r="H200" s="245"/>
      <c r="I200" s="28"/>
    </row>
    <row r="201" spans="1:9" s="26" customFormat="1" ht="15" x14ac:dyDescent="0.35">
      <c r="A201" s="28"/>
      <c r="B201" s="287" t="s">
        <v>1485</v>
      </c>
      <c r="C201" s="287"/>
      <c r="D201" s="287"/>
      <c r="E201" s="287"/>
      <c r="F201" s="287"/>
      <c r="G201" s="28"/>
      <c r="H201" s="259"/>
      <c r="I201" s="28"/>
    </row>
    <row r="202" spans="1:9" s="26" customFormat="1" ht="15" x14ac:dyDescent="0.35">
      <c r="A202" s="28"/>
      <c r="B202" s="270" t="s">
        <v>1486</v>
      </c>
      <c r="C202" s="270"/>
      <c r="D202" s="270"/>
      <c r="E202" s="270"/>
      <c r="F202" s="270"/>
      <c r="G202" s="28"/>
      <c r="H202" s="28"/>
      <c r="I202" s="28"/>
    </row>
    <row r="203" spans="1:9" s="26" customFormat="1" ht="15" x14ac:dyDescent="0.35">
      <c r="A203" s="28"/>
      <c r="B203" s="280" t="s">
        <v>1487</v>
      </c>
      <c r="C203" s="280"/>
      <c r="D203" s="280"/>
      <c r="E203" s="280"/>
      <c r="F203" s="280"/>
      <c r="G203" s="28"/>
      <c r="H203" s="28"/>
      <c r="I203" s="28"/>
    </row>
    <row r="204" spans="1:9" s="26" customFormat="1" ht="15" x14ac:dyDescent="0.35"/>
    <row r="205" spans="1:9" ht="16" x14ac:dyDescent="0.35"/>
    <row r="206" spans="1:9" ht="16" x14ac:dyDescent="0.35"/>
    <row r="207" spans="1:9" ht="16" x14ac:dyDescent="0.35"/>
    <row r="208" spans="1:9" ht="16" x14ac:dyDescent="0.35"/>
    <row r="209" ht="16" x14ac:dyDescent="0.35"/>
    <row r="210" ht="16" x14ac:dyDescent="0.35"/>
    <row r="211" ht="16" x14ac:dyDescent="0.35"/>
    <row r="212" ht="16" x14ac:dyDescent="0.35"/>
    <row r="213" ht="16" x14ac:dyDescent="0.35"/>
    <row r="214" ht="16" x14ac:dyDescent="0.35"/>
    <row r="215" ht="16" x14ac:dyDescent="0.35"/>
    <row r="216" ht="16" x14ac:dyDescent="0.35"/>
    <row r="217" ht="16" x14ac:dyDescent="0.35"/>
    <row r="218" ht="16" x14ac:dyDescent="0.35"/>
    <row r="219" ht="16" x14ac:dyDescent="0.35"/>
    <row r="220" ht="16" x14ac:dyDescent="0.35"/>
    <row r="221" ht="16" x14ac:dyDescent="0.35"/>
    <row r="222" ht="16" x14ac:dyDescent="0.35"/>
    <row r="223" ht="16" x14ac:dyDescent="0.35"/>
    <row r="224" ht="16" x14ac:dyDescent="0.35"/>
    <row r="225" ht="16" x14ac:dyDescent="0.35"/>
  </sheetData>
  <mergeCells count="13">
    <mergeCell ref="B203:F203"/>
    <mergeCell ref="B2:H2"/>
    <mergeCell ref="B3:H3"/>
    <mergeCell ref="B4:H4"/>
    <mergeCell ref="B5:H5"/>
    <mergeCell ref="B6:H6"/>
    <mergeCell ref="B7:H7"/>
    <mergeCell ref="B8:H8"/>
    <mergeCell ref="B198:H198"/>
    <mergeCell ref="B199:H199"/>
    <mergeCell ref="B9:H9"/>
    <mergeCell ref="B201:F201"/>
    <mergeCell ref="B202:F202"/>
  </mergeCells>
  <dataValidations count="32"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Producto básico: Volumen/Valor" prompt="Ingrese el nombre del producto básico a la izquierda, incluyendo el volumen o valor._x000a__x000a_Ingrese únicamente números en esta celda. En caso de que sea necesaria otra información, inclúyala en la sección de comentarios" sqref="D82:D97 D62:D77 D107:D109 D111:D116" xr:uid="{00000000-0002-0000-0200-000002000000}">
      <formula1>0</formula1>
    </dataValidation>
    <dataValidation type="list" showInputMessage="1" showErrorMessage="1" promptTitle="Tipo de reporte" prompt="Indique el tipo de presentación de información de entre las siguientes opciones:_x000a__x000a_Divulgación sistemática_x000a_Régimen informativo del EITI_x000a_No disponible_x000a_No se aplica" sqref="D105 D100:D101 D80:D81 D60:D61 D56 D51:D53 D46:D47 D39:D43 D34:D36 D26:D30 D19:D22 D192:D195 D176 D172 D167 D164 D161 D156:D158 D151 D147 D139:D144 D132 D128 D124 D120" xr:uid="{E192EF1E-9B5F-4EB1-BF02-36F681E971D7}">
      <formula1>Reporting_options_list</formula1>
    </dataValidation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Valor total" prompt="Indique el valor total de ingresos en especie._x000a__x000a_Ingrese únicamente números en esta celda. En caso de que sea necesaria otra información, inclúyala en la sección de comentarios" sqref="D117" xr:uid="{7082261E-C7B1-4F74-81CF-A7794A2F9992}">
      <formula1>0</formula1>
    </dataValidation>
    <dataValidation type="textLength" allowBlank="1" showInputMessage="1" showErrorMessage="1" errorTitle="Por favor, no editar estas celda" error="Por favor, no edite estas celdas" sqref="B100:B102 B120:B121 B136 B132:B133 B128:B129 B124:B125" xr:uid="{D4F2C1B7-E8B6-42EE-B86F-A0243D6AFDD9}">
      <formula1>10000</formula1>
      <formula2>50000</formula2>
    </dataValidation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Exportaciones totales" prompt="Se refiere al total de exportaciones del año correspondiente, incluidos los ingresos de sectores no extractivos._x000a__x000a_Ingrese únicamente números en esta celda. En caso de que sea necesaria otra información, inclúyala en la sección de comentarios" sqref="D183" xr:uid="{7C642FB5-B843-4487-B063-21FFC47CF6AC}">
      <formula1>2</formula1>
    </dataValidation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Ingresos totales del gobierno" prompt="Se refiere al total de ingresos del gobierno del año correspondiente, incluidos los ingresos de sectores no extractivos._x000a__x000a_Ingrese únicamente números en esta celda. En caso de que sea necesaria otra información, inclúyala en la sección de comentarios" sqref="D181" xr:uid="{CE675DBA-0644-4A5C-BBDA-6E6C8E2AD241}">
      <formula1>2</formula1>
    </dataValidation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Ingresos Púb.: Act. Extractivas" prompt="Se refiere a los ingresos del gobierno procedentes de actividades extractivas, incluidos los ingresos no conciliados._x000a__x000a_Ingrese únicamente números en esta celda. En caso de que sea necesaria otra información, inclúyala en la sección de comentarios" sqref="D180" xr:uid="{924C8C9F-7671-436F-8D7A-DDAF8452F6F8}">
      <formula1>2</formula1>
    </dataValidation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Producto Interno Bruto" prompt="Se refiere al Producto Bruto Interno, en USD o moneda local a valores corrientes._x000a__x000a_Ingrese únicamente números en esta celda. En caso de que sea necesaria otra información, inclúyala en la sección de comentarios" sqref="D179" xr:uid="{002CC625-2364-4D55-AFF0-819D0C50C826}">
      <formula1>2</formula1>
    </dataValidation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VAB de actividades extractivas" prompt="Por valor agregado bruto se entiende el número absoluto que representa la porción del PIB correspondiente a actividades extractivas._x000a__x000a_Ingrese únicamente números en esta celda. En caso de que sea necesaria otra información, inclúyala en la sección de " sqref="D177:D178" xr:uid="{7E85E72D-BA05-418F-9613-B3350052F8DF}">
      <formula1>2</formula1>
    </dataValidation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Export. - act. extractivas" prompt="Se refiere a la porción que ocupan las actividades extractivas en el total de exportaciones de un país, en valores absolutos._x000a__x000a_Ingrese únicamente números en esta celda. En caso de que sea necesaria otra información, inclúyala en la sección de comenta" sqref="D182" xr:uid="{ED4DF579-1686-4281-AC50-CFFF2A86B791}">
      <formula1>2</formula1>
    </dataValidation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Valor total" prompt="Indique el total de ingresos._x000a__x000a_Ingrese únicamente números en esta celda. En caso de que sea necesaria otra información, inclúyala en la sección de comentarios" sqref="D173 D168:D169 D165:D166 D162:D163 D152:D153 D148 D133 D129 D125 D121" xr:uid="{F804F85A-1323-4293-B007-2F02CD36D823}">
      <formula1>0</formula1>
    </dataValidation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Nivel empleo: act. extractivas" prompt="Por nivel de empleo se entiende el valor absoluto correspondiente a la porción que ocupan las actividades extractivas en el nivel de empleo formal._x000a__x000a_Ingrese únicamente números en esta celda. En caso de que sea necesaria otra información, inclúyala en" sqref="D186" xr:uid="{8629A22E-18D7-4AAD-9E2C-54ABE8863915}">
      <formula1>2</formula1>
    </dataValidation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Nivel empleo total" prompt="Por nivel de empleo se entiende el valor absoluto correspondiente al nivel total de empleo formal._x000a__x000a_Ingrese únicamente números en esta celda. En caso de que sea necesaria otra información, inclúyala en la sección de comentarios" sqref="D187" xr:uid="{D32E1E08-44FE-43BA-868C-56404BB378B3}">
      <formula1>2</formula1>
    </dataValidation>
    <dataValidation type="list" operator="equal" showInputMessage="1" showErrorMessage="1" errorTitle="El contenido ingresado es inváli" error="El contenido ingresado es inválido" promptTitle="Ingrese la unidad" prompt="Ingrese la moneda de acuerdo con el código de divisas ISO de tres letreas." sqref="F188:F189 F177:F183 F133 F152:F153 F129 F125 F121 F173 F168:F169 F165:F166 F162:F163" xr:uid="{AC31C3E7-FBB3-4643-8A12-05F034B46A91}">
      <formula1>Currency_code_list</formula1>
    </dataValidation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Inversiones - sector extractivo" prompt="Ingrese el total de inversiones en el sector extractivo para el Ejercicio Fiscal correspondiente, en USD o moneda local a valores corrientes._x000a__x000a_Podría corresponder, por ejemplo, al total de formación de capital en el sector extractivo." sqref="D188" xr:uid="{B6EA3FF2-B89F-4B2B-B945-54384AFBC68E}">
      <formula1>2</formula1>
    </dataValidation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Inversiones" prompt="Ingrese el total de inversiones en la economía para el Ejercicio Fiscal correspondiente, en USD o moneda local a valores corrientes._x000a__x000a_Podría corresponder, por ejemplo, al total de formación de capital en la economía." sqref="D189" xr:uid="{7832BB4F-2203-437C-94DA-63A7D7BCD388}">
      <formula1>2</formula1>
    </dataValidation>
    <dataValidation type="list" showInputMessage="1" showErrorMessage="1" errorTitle="Se ha ingresado un producto bási" error="Seleccione un producto básico de acuerdo con la lista de productos básicos del menú desplegable" promptTitle="Seleccionar el producto básico" prompt="Seleccione el producto básico del menú desplegable" sqref="B64 B62 B107:B109 B96 B94 B92 B90 B88 B86 B84 B82 B76 B74 B72 B70 B68 B66 B115 B113 B111" xr:uid="{8E4A7729-626F-4674-B975-3B334A3975DE}">
      <formula1>Commodities_list</formula1>
    </dataValidation>
    <dataValidation type="whole" allowBlank="1" showInputMessage="1" showErrorMessage="1" errorTitle="Por favor, no editar estas celda" error="Por favor, no edite estas celdas" sqref="B172:B173 B161:B166 B156:B158 B151:B153 B147:B148 B139:B144 B192:B195" xr:uid="{286182BE-B58B-4B5D-8529-F453ED5F7915}">
      <formula1>10000</formula1>
      <formula2>50000</formula2>
    </dataValidation>
    <dataValidation type="whole" allowBlank="1" showInputMessage="1" showErrorMessage="1" errorTitle="Por favor, no editar estas celda" error="Por favor, no edite estas celdas" sqref="B196:H197 B176:B189" xr:uid="{41BDBFD2-EE60-47A7-B7DF-916D7BB2FB21}">
      <formula1>4</formula1>
      <formula2>5</formula2>
    </dataValidation>
    <dataValidation allowBlank="1" showInputMessage="1" showErrorMessage="1" promptTitle="Nombre del registro" prompt="Ingrese el nombre del Registro de Beneficiarios Reales" sqref="D48" xr:uid="{3ACD06CC-881D-4ACF-957D-1D1389DCCC4F}"/>
    <dataValidation allowBlank="1" showInputMessage="1" showErrorMessage="1" promptTitle="Additional relevant files" prompt="If several files relevant to the report exist, please indicate as such here. If several, please copy this into several rows." sqref="D48" xr:uid="{ACF95B12-CE0D-4155-BB96-D3B1A0319ACF}"/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Nivel empleo: act. extractivas" prompt="Por nivel de empleo se entiende el porcentaje correspondiente a la porción que ocupan las actividades extractivas en el nivel de empleo formal._x000a__x000a_Ingrese únicamente números en esta celda. En caso de que sea necesaria otra información, inclúyala en la " sqref="F184:F187" xr:uid="{541820E9-9F26-4712-A681-25A67BF16B28}">
      <formula1>0</formula1>
    </dataValidation>
    <dataValidation allowBlank="1" showInputMessage="1" showErrorMessage="1" errorTitle="Por favor, no editar estas celda" error="Por favor, no edite estas celdas" sqref="B167:B169" xr:uid="{07FE9B1E-D8D5-4CDF-B4C7-CACFEBEDBF5D}"/>
    <dataValidation type="whole" allowBlank="1" showInputMessage="1" showErrorMessage="1" errorTitle="No editar estas celdas" error="Por favor, no edite estas celdas" sqref="B200 B198" xr:uid="{E4F00D57-2632-4898-9727-4E3D1C975A91}">
      <formula1>10000</formula1>
      <formula2>50000</formula2>
    </dataValidation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Nivel empleo femenino" prompt="Por nivel de empleo se entiende el valor absoluto correspondiente al nivel total de empleo femenino en el sector._x000a__x000a_Ingrese únicamente números en esta celda. En caso de que sea necesaria otra información, inclúyala en la sección de comentarios" sqref="D185" xr:uid="{F0C2DEB4-D0E5-46BE-9B4C-57C232E2EF47}">
      <formula1>2</formula1>
    </dataValidation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Nivel empleo masculino" prompt="Por nivel de empleo se entiende el valor absoluto correspondiente al nivel total de empleo masculino en el sector._x000a__x000a_Ingrese únicamente números en esta celda. En caso de que sea necesaria otra información, inclúyala en la sección de comentarios" sqref="D184" xr:uid="{D06DCB01-0C0E-444C-9C6D-1307A8C5A77D}">
      <formula1>2</formula1>
    </dataValidation>
    <dataValidation type="whole" showInputMessage="1" showErrorMessage="1" sqref="A67:C67 A69:C69 A71:C71 A73:C73 A75:C75 B60:B61 A65:C65 A76:A81 A66 A68 A70 A72 A74 B170:D170 F170 B174:D174 F174 D25 F32 D32 F37 D37 F44 D44 F49 D49 F54 D54 D78 B63 F78 C80:C97 F98 F102:F103 B80:B81 E105 B106:G106 B110:G110 C176:C189 D18 B97 F118 C120:C121 F122 B126:D126 F126 B130:D130 F130 C132:C133 F145 C147:C148 F149 B154:D154 F154 B159:D159 C161:C169 C66 C68 C70 C72 C74 C100:C102 B103:D103 H122 C124:C125 C128:C129 B122:D122 C136 C139:C144 C151:C153 C156:C158 B149:D149 C172:C173 F159 F18 F59 B116:B117 B145:D145 C192:C195 C111:C117 H149 H145 H137 H134 H130 H126 H98 H103 E107:E109 G107:G109 H118 C107:C109 I1:I16 H23 H78 F25 D59 C59:C64 A1:A64 B98:D98 B83 B85 B87 B89 B91 B93 B95 H174 H170 H159 H154 H57 H54 H49 H44 H37 H32 A191:A195 F190 G192:G195 E192:E195 B118:D118 G105 B190:D190 H190 B105:C105 B137:D137 B112 B11:F11 B201:F203 B1:H1 B10:H10 B12:H16 B77:B78 G18:G23 B18:C23 E18:E23 D23 F23 G25:G32 B25:C32 E25:E32 E34:E37 G34:G37 B34:C37 B39:C44 E39:E44 G39:G44 G46:G49 B46:C49 E46:E49 E51:E54 G51:G54 B51:C54 B56:C57 D57 F57 E56:E57 G56:G57 G59:G78 C76:C78 E59:E78 E80:E98 G80:G98 E100:E103 G100:G103 E111:E118 G111:G118 E120:E122 G120:G122 E124:E126 G124:G126 G128:G130 E128:E130 E132:E134 F134 B134:D134 G132:G134 G139:G145 E139:E145 G147:G149 E147:E149 G151:G154 E151:E154 E156:E159 G156:G159 E161:E170 G161:G170 G172:G174 E172:E174 E176:E190 G176:G190 E136:G137 B114" xr:uid="{6A93E331-6DF3-4956-AEDE-9E6DEEE23BF9}">
      <formula1>999999</formula1>
      <formula2>99999999</formula2>
    </dataValidation>
    <dataValidation showInputMessage="1" showErrorMessage="1" sqref="B59" xr:uid="{E96A8412-175F-4338-B466-F567B8680AE6}"/>
    <dataValidation type="textLength" allowBlank="1" showInputMessage="1" showErrorMessage="1" sqref="H176:H189 H18:H22 H25:H31 H34:H36 H39:H43 H46:H48 H51:H53 H56 H59:H77 H80:H97 H100:H102 H105:H117 H120:H121 H124:H125 H128:H129 H132:H133 H136 H139:H144 H147:H148 H151:H153 H156:H158 H161:H169 H172:H173 H192:H195" xr:uid="{ECF840E1-BECD-4B6A-B1FB-476E3B5C3F3A}">
      <formula1>0</formula1>
      <formula2>350</formula2>
    </dataValidation>
    <dataValidation type="decimal" errorStyle="warning" operator="greaterThan" allowBlank="1" showInputMessage="1" showErrorMessage="1" errorTitle="Se ha detectado un valor no numé" error="Ingrese únicamente números en esta celda. En caso de haber información adicional que sea apropiada, inclúyala en las columnas correspondientes a la derecha." promptTitle="Adjudicaciones y transferencias" prompt="Ingrese la cantidad de licencias adjudicadas y transferidas durante el año comprendido._x000a_Ingrese únicamente números en esta celda. En caso de que sea necesaria otra información, inclúyala en la sección de comentarios" sqref="D31" xr:uid="{B194A574-5B45-4E41-BDD2-3357019AB56D}">
      <formula1>0</formula1>
    </dataValidation>
    <dataValidation type="whole" showInputMessage="1" showErrorMessage="1" errorTitle="No editar estas celdas" error="Por favor, no edite estas celdas" sqref="B2:H9 B17:H17 B24:H24 B33:H33 B38:H38 B45:H45 B50:H50 B55:H55 B58:H58 B79:H79 B99:H99 B104:H104 B119:H119 B123:H123 B127:H127 B131:H131 B135:H135 B138:H138 B146:H146 B150:H150 B155:H155 B160:H160 B171:H171 B175:H175 B191:H191 D102 D136" xr:uid="{F30C273A-6525-4313-BF64-AEB86719648F}">
      <formula1>999999</formula1>
      <formula2>99999999</formula2>
    </dataValidation>
    <dataValidation type="list" allowBlank="1" showInputMessage="1" showErrorMessage="1" errorTitle="La unidad utilizada es inválida" error="Seleccione Barriles, Sm3 (metro cúbico estándar), Toneladas métricas, onzas (oz), o quilates._x000a__x000a_Otras unidades: convierta el número a las unidades estándar, e incluya la información original en la sección de comentarios." promptTitle="Especifique la unidad de medida" prompt="Seleccione Barriles, Sm3 (metro cúbico estándar), Toneladas métricas, onzas (oz), o quilates del menú desplegable" sqref="F62 F64 F66 F68 F70 F72 F74 F76 F82 F84 F86 F88 F90 F92 F94 F96 F107:F109 F111 F113 F115" xr:uid="{1E50F8E2-0B17-4391-BAF8-975C7216C2F1}">
      <formula1>"&lt;Unidad&gt;,Sm3,Sm3 o.e.,Barriles,Toneladas,oz,carats,Pce"</formula1>
    </dataValidation>
  </dataValidations>
  <hyperlinks>
    <hyperlink ref="B17" r:id="rId1" location="r2-1" xr:uid="{5A9E6F2E-F75F-4613-BCE5-DAE3830E9433}"/>
    <hyperlink ref="B24" r:id="rId2" location="r2-2" xr:uid="{9EEB24ED-4F15-4654-A093-9A2CDEC620E7}"/>
    <hyperlink ref="B45" r:id="rId3" location="r2-5" xr:uid="{6AA888B1-2B6A-416B-A3F3-5176DEF23A7F}"/>
    <hyperlink ref="B50" r:id="rId4" location="r2-6" xr:uid="{01F560B5-DE27-4091-8DBC-6C7C65AAAD9C}"/>
    <hyperlink ref="B55" r:id="rId5" location="r3-1" xr:uid="{F4A5A3E8-D564-47C5-9A9D-012B6AE3A183}"/>
    <hyperlink ref="B59" r:id="rId6" xr:uid="{5629E617-97AF-4813-9199-00CF57C8EFE2}"/>
    <hyperlink ref="B79" r:id="rId7" location="r3-3" xr:uid="{596FB6E7-DDDC-4791-B7B5-57254A7E2D63}"/>
    <hyperlink ref="B99" r:id="rId8" location="r4-1" display="Requisito EITI 4.1: Exhaustividad:" xr:uid="{3ADE26BD-6F9B-4348-AE1B-767D65D3197D}"/>
    <hyperlink ref="B104" r:id="rId9" location="r4-2" xr:uid="{68272F0F-4EF2-4643-8191-D3C5F8F82FC8}"/>
    <hyperlink ref="B119" r:id="rId10" location="r4-3" xr:uid="{8976D102-2B57-486D-9F6E-2FED7D5E3EBF}"/>
    <hyperlink ref="B123" r:id="rId11" location="r4-4" xr:uid="{5405BB76-4EFA-4560-98BC-6657DF8888B6}"/>
    <hyperlink ref="B127" r:id="rId12" location="r4-5" xr:uid="{14F16EEB-7A41-435D-81BE-F8C0D6026CBE}"/>
    <hyperlink ref="B131" r:id="rId13" location="r4-6" xr:uid="{72625F05-9538-4F42-9D56-F11D50B66602}"/>
    <hyperlink ref="B135" r:id="rId14" location="r4-8" xr:uid="{85A4A745-4B02-4342-8C89-1E018863F02B}"/>
    <hyperlink ref="B138" r:id="rId15" location="r4-9" xr:uid="{2B3B1BF5-F1B5-43D0-94E1-4C601F40EB9F}"/>
    <hyperlink ref="B150" r:id="rId16" location="r5-2" xr:uid="{5170280F-3A6A-4BCB-A4F4-2983E2A171F0}"/>
    <hyperlink ref="B155" r:id="rId17" location="r5-3" xr:uid="{A14545EF-A821-45E6-A250-E0751C850B03}"/>
    <hyperlink ref="B171" r:id="rId18" location="r6-2" xr:uid="{C5ACF7DA-33DB-4C87-8B71-B502EEF32AB2}"/>
    <hyperlink ref="B175" r:id="rId19" location="r6-3" xr:uid="{82B73FE3-3742-43A3-88AB-0C1130A954A4}"/>
    <hyperlink ref="B160" r:id="rId20" location="r6-1" xr:uid="{D42A866D-00B2-48CB-811E-C36960802287}"/>
    <hyperlink ref="B33" r:id="rId21" location="r2-3" xr:uid="{429489B9-91F4-4508-8126-D671411128E9}"/>
    <hyperlink ref="B177" r:id="rId22" xr:uid="{9467FE18-9DEA-409E-80E9-0E740FA9B773}"/>
    <hyperlink ref="B58" r:id="rId23" location="r3-2" xr:uid="{84C4156F-F452-4B78-8F55-728BC1BE5BBE}"/>
    <hyperlink ref="B191" r:id="rId24" location="r6-4" xr:uid="{BEC9EB93-2091-4E3D-8D24-61E838673103}"/>
    <hyperlink ref="B199:F199" r:id="rId25" display="Give us your feedback or report a conflict in the data! Write to us at  data@eiti.org" xr:uid="{3FA22EFF-FF94-4799-88A3-B6E47F7EA5DF}"/>
    <hyperlink ref="B198:F198" r:id="rId26" display="Puede acceder a la versión más reciente de las plantillas de datos resumidos en https://eiti.org/es/documento/plantilla-datos-resumidos-del-eiti" xr:uid="{DFC4351A-1437-4B57-8F7F-3B63F3CD0A0B}"/>
    <hyperlink ref="B146" r:id="rId27" location="r5-1" xr:uid="{429D3239-C81F-4D5A-A222-0160ECE29C2C}"/>
    <hyperlink ref="B38" r:id="rId28" location="r2-4" xr:uid="{540E7463-F688-4393-80D0-CE06E5F07704}"/>
  </hyperlinks>
  <pageMargins left="0.25" right="0.25" top="0.75" bottom="0.75" header="0.3" footer="0.3"/>
  <pageSetup paperSize="8" fitToHeight="0" orientation="landscape" horizontalDpi="2400" verticalDpi="2400" r:id="rId2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showInputMessage="1" showErrorMessage="1" errorTitle="El contenido ingresado es inváli" error="El contenido ingresado es inválido" promptTitle="Ingrese la unidad" prompt="Ingrese la moneda de acuerdo con el código de divisas ISO de tres letreas." xr:uid="{46507AB1-60E8-4E9B-919E-721DEE57AC8F}">
          <x14:formula1>
            <xm:f>Lists!$I$11:$I$168</xm:f>
          </x14:formula1>
          <xm:sqref>F116:F117 F114 F112 F77 F75 F73 F71 F69 F67 F65 F63 F97 F95 F93 F91 F89 F87 F85 F83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7C14C-B11A-42F8-AAFF-1AF3AAB0F4EE}">
  <sheetPr codeName="Sheet4"/>
  <dimension ref="B1:L96"/>
  <sheetViews>
    <sheetView showGridLines="0" topLeftCell="A10" zoomScale="70" zoomScaleNormal="70" workbookViewId="0">
      <selection activeCell="C30" sqref="C30"/>
    </sheetView>
  </sheetViews>
  <sheetFormatPr defaultColWidth="4" defaultRowHeight="24" customHeight="1" x14ac:dyDescent="0.35"/>
  <cols>
    <col min="1" max="1" width="4" style="26"/>
    <col min="2" max="2" width="48.7265625" style="26" customWidth="1"/>
    <col min="3" max="3" width="44.453125" style="26" customWidth="1"/>
    <col min="4" max="4" width="38.81640625" style="26" customWidth="1"/>
    <col min="5" max="5" width="23" style="26" customWidth="1"/>
    <col min="6" max="10" width="26.453125" style="26" customWidth="1"/>
    <col min="11" max="11" width="4" style="26" customWidth="1"/>
    <col min="12" max="33" width="4" style="26"/>
    <col min="34" max="34" width="12.1796875" style="26" bestFit="1" customWidth="1"/>
    <col min="35" max="16384" width="4" style="26"/>
  </cols>
  <sheetData>
    <row r="1" spans="2:12" ht="15" x14ac:dyDescent="0.35"/>
    <row r="2" spans="2:12" ht="15" x14ac:dyDescent="0.35">
      <c r="B2" s="281" t="s">
        <v>1671</v>
      </c>
      <c r="C2" s="281"/>
      <c r="D2" s="281"/>
      <c r="E2" s="281"/>
      <c r="F2" s="281"/>
      <c r="G2" s="281"/>
      <c r="H2" s="281"/>
      <c r="I2" s="281"/>
      <c r="J2" s="281"/>
    </row>
    <row r="3" spans="2:12" ht="22.5" x14ac:dyDescent="0.35">
      <c r="B3" s="282" t="s">
        <v>1491</v>
      </c>
      <c r="C3" s="282"/>
      <c r="D3" s="282"/>
      <c r="E3" s="282"/>
      <c r="F3" s="282"/>
      <c r="G3" s="282"/>
      <c r="H3" s="282"/>
      <c r="I3" s="282"/>
      <c r="J3" s="282"/>
    </row>
    <row r="4" spans="2:12" ht="15" customHeight="1" x14ac:dyDescent="0.35">
      <c r="B4" s="284" t="s">
        <v>1672</v>
      </c>
      <c r="C4" s="284"/>
      <c r="D4" s="284"/>
      <c r="E4" s="284"/>
      <c r="F4" s="284"/>
      <c r="G4" s="284"/>
      <c r="H4" s="284"/>
      <c r="I4" s="284"/>
      <c r="J4" s="284"/>
    </row>
    <row r="5" spans="2:12" ht="15" customHeight="1" x14ac:dyDescent="0.35">
      <c r="B5" s="284" t="s">
        <v>1673</v>
      </c>
      <c r="C5" s="284"/>
      <c r="D5" s="284"/>
      <c r="E5" s="284"/>
      <c r="F5" s="284"/>
      <c r="G5" s="284"/>
      <c r="H5" s="284"/>
      <c r="I5" s="284"/>
      <c r="J5" s="284"/>
    </row>
    <row r="6" spans="2:12" ht="15" customHeight="1" x14ac:dyDescent="0.35">
      <c r="B6" s="284" t="s">
        <v>1674</v>
      </c>
      <c r="C6" s="284"/>
      <c r="D6" s="284"/>
      <c r="E6" s="284"/>
      <c r="F6" s="284"/>
      <c r="G6" s="284"/>
      <c r="H6" s="284"/>
      <c r="I6" s="284"/>
      <c r="J6" s="284"/>
    </row>
    <row r="7" spans="2:12" ht="15.65" customHeight="1" x14ac:dyDescent="0.35">
      <c r="B7" s="284" t="s">
        <v>1675</v>
      </c>
      <c r="C7" s="284"/>
      <c r="D7" s="284"/>
      <c r="E7" s="284"/>
      <c r="F7" s="284"/>
      <c r="G7" s="284"/>
      <c r="H7" s="284"/>
      <c r="I7" s="284"/>
      <c r="J7" s="284"/>
    </row>
    <row r="8" spans="2:12" ht="15" x14ac:dyDescent="0.4">
      <c r="B8" s="288" t="s">
        <v>1676</v>
      </c>
      <c r="C8" s="288"/>
      <c r="D8" s="288"/>
      <c r="E8" s="288"/>
      <c r="F8" s="288"/>
      <c r="G8" s="288"/>
      <c r="H8" s="288"/>
      <c r="I8" s="288"/>
      <c r="J8" s="288"/>
    </row>
    <row r="9" spans="2:12" ht="15" x14ac:dyDescent="0.35"/>
    <row r="10" spans="2:12" ht="22.5" x14ac:dyDescent="0.35">
      <c r="B10" s="295" t="s">
        <v>1677</v>
      </c>
      <c r="C10" s="295"/>
      <c r="D10" s="295"/>
      <c r="E10" s="295"/>
      <c r="F10" s="295"/>
      <c r="G10" s="295"/>
      <c r="H10" s="295"/>
      <c r="I10" s="295"/>
      <c r="J10" s="295"/>
    </row>
    <row r="11" spans="2:12" s="210" customFormat="1" ht="25.5" customHeight="1" x14ac:dyDescent="0.35">
      <c r="B11" s="296" t="s">
        <v>1678</v>
      </c>
      <c r="C11" s="296"/>
      <c r="D11" s="296"/>
      <c r="E11" s="296"/>
      <c r="F11" s="296"/>
      <c r="G11" s="296"/>
      <c r="H11" s="296"/>
      <c r="I11" s="296"/>
      <c r="J11" s="296"/>
    </row>
    <row r="12" spans="2:12" s="46" customFormat="1" ht="15" x14ac:dyDescent="0.35">
      <c r="B12" s="297"/>
      <c r="C12" s="297"/>
      <c r="D12" s="297"/>
      <c r="E12" s="297"/>
      <c r="F12" s="297"/>
      <c r="G12" s="297"/>
      <c r="H12" s="297"/>
      <c r="I12" s="297"/>
      <c r="J12" s="297"/>
    </row>
    <row r="13" spans="2:12" s="46" customFormat="1" ht="19" x14ac:dyDescent="0.35">
      <c r="B13" s="298" t="s">
        <v>1679</v>
      </c>
      <c r="C13" s="298"/>
      <c r="D13" s="298"/>
      <c r="E13" s="298"/>
      <c r="F13" s="298"/>
      <c r="G13" s="298"/>
      <c r="H13" s="298"/>
      <c r="I13" s="298"/>
      <c r="J13" s="298"/>
    </row>
    <row r="14" spans="2:12" s="46" customFormat="1" ht="15" x14ac:dyDescent="0.35">
      <c r="B14" s="177" t="s">
        <v>1680</v>
      </c>
      <c r="C14" s="177" t="s">
        <v>1681</v>
      </c>
      <c r="D14" s="246" t="s">
        <v>1682</v>
      </c>
      <c r="E14" s="246" t="s">
        <v>1683</v>
      </c>
      <c r="F14" s="178"/>
      <c r="G14" s="179"/>
    </row>
    <row r="15" spans="2:12" s="46" customFormat="1" ht="15" x14ac:dyDescent="0.35">
      <c r="B15" s="246" t="s">
        <v>1684</v>
      </c>
      <c r="C15" s="246" t="s">
        <v>1685</v>
      </c>
      <c r="D15" s="246">
        <v>994316206</v>
      </c>
      <c r="E15" s="237">
        <f>SUMIF(Government_revenues_table[Entidad gubernamental],Government_agencies[[#This Row],[Nombre completo del organismo]],Government_revenues_table[Valor de ingresos])</f>
        <v>0</v>
      </c>
      <c r="F15" s="179"/>
      <c r="G15" s="181"/>
    </row>
    <row r="16" spans="2:12" s="46" customFormat="1" ht="15" x14ac:dyDescent="0.35">
      <c r="B16" s="46" t="s">
        <v>1686</v>
      </c>
      <c r="C16" s="238" t="s">
        <v>1687</v>
      </c>
      <c r="D16" s="246" t="s">
        <v>1688</v>
      </c>
      <c r="E16" s="237">
        <f>SUMIF(Government_revenues_table[Entidad gubernamental],Government_agencies[[#This Row],[Nombre completo del organismo]],Government_revenues_table[Valor de ingresos])</f>
        <v>14560000</v>
      </c>
      <c r="F16" s="181"/>
      <c r="G16" s="246"/>
      <c r="J16" s="178"/>
      <c r="K16" s="178"/>
      <c r="L16" s="178"/>
    </row>
    <row r="17" spans="2:12" s="46" customFormat="1" ht="15" x14ac:dyDescent="0.35">
      <c r="B17" s="46" t="s">
        <v>1689</v>
      </c>
      <c r="C17" s="238" t="s">
        <v>1687</v>
      </c>
      <c r="D17" s="246" t="s">
        <v>1688</v>
      </c>
      <c r="E17" s="237">
        <f>SUMIF(Government_revenues_table[Entidad gubernamental],Government_agencies[[#This Row],[Nombre completo del organismo]],Government_revenues_table[Valor de ingresos])</f>
        <v>1234000</v>
      </c>
      <c r="F17" s="179"/>
      <c r="G17" s="246"/>
      <c r="J17" s="179"/>
      <c r="K17" s="179"/>
      <c r="L17" s="179"/>
    </row>
    <row r="18" spans="2:12" s="46" customFormat="1" ht="15" x14ac:dyDescent="0.35">
      <c r="B18" s="46" t="s">
        <v>1690</v>
      </c>
      <c r="C18" s="246" t="s">
        <v>1795</v>
      </c>
      <c r="D18" s="246" t="s">
        <v>1688</v>
      </c>
      <c r="E18" s="237">
        <f>SUMIF(Government_revenues_table[Entidad gubernamental],Government_agencies[[#This Row],[Nombre completo del organismo]],Government_revenues_table[Valor de ingresos])</f>
        <v>1255000</v>
      </c>
      <c r="F18" s="248"/>
      <c r="J18" s="181"/>
      <c r="K18" s="181"/>
      <c r="L18" s="181"/>
    </row>
    <row r="19" spans="2:12" s="46" customFormat="1" ht="15" x14ac:dyDescent="0.35">
      <c r="B19" s="46" t="s">
        <v>1760</v>
      </c>
      <c r="C19" s="246" t="s">
        <v>1691</v>
      </c>
      <c r="D19" s="246" t="s">
        <v>1688</v>
      </c>
      <c r="E19" s="237">
        <f>SUMIF(Government_revenues_table[Entidad gubernamental],Government_agencies[[#This Row],[Nombre completo del organismo]],Government_revenues_table[Valor de ingresos])</f>
        <v>0</v>
      </c>
      <c r="F19" s="248"/>
      <c r="J19" s="179"/>
      <c r="K19" s="179"/>
      <c r="L19" s="179"/>
    </row>
    <row r="20" spans="2:12" s="46" customFormat="1" ht="15" x14ac:dyDescent="0.35">
      <c r="B20" s="46" t="s">
        <v>1692</v>
      </c>
      <c r="C20" s="238" t="s">
        <v>1691</v>
      </c>
      <c r="D20" s="246" t="s">
        <v>1688</v>
      </c>
      <c r="E20" s="237">
        <f>SUMIF(Government_revenues_table[Entidad gubernamental],Government_agencies[[#This Row],[Nombre completo del organismo]],Government_revenues_table[Valor de ingresos])</f>
        <v>0</v>
      </c>
      <c r="F20" s="248"/>
    </row>
    <row r="21" spans="2:12" s="46" customFormat="1" ht="15" x14ac:dyDescent="0.35">
      <c r="B21" s="41"/>
      <c r="C21" s="26"/>
      <c r="D21" s="180"/>
      <c r="E21" s="41"/>
    </row>
    <row r="22" spans="2:12" s="46" customFormat="1" ht="19" x14ac:dyDescent="0.35">
      <c r="B22" s="298" t="s">
        <v>1693</v>
      </c>
      <c r="C22" s="298"/>
      <c r="D22" s="298"/>
      <c r="E22" s="298"/>
      <c r="F22" s="298"/>
      <c r="G22" s="298"/>
      <c r="H22" s="298"/>
      <c r="I22" s="298"/>
      <c r="J22" s="298"/>
    </row>
    <row r="23" spans="2:12" s="46" customFormat="1" ht="15" x14ac:dyDescent="0.35">
      <c r="B23" s="300" t="s">
        <v>1694</v>
      </c>
      <c r="C23" s="301"/>
      <c r="D23" s="301"/>
      <c r="E23" s="301"/>
    </row>
    <row r="24" spans="2:12" s="46" customFormat="1" ht="15" x14ac:dyDescent="0.35">
      <c r="B24" s="184" t="s">
        <v>1695</v>
      </c>
      <c r="C24" s="185" t="s">
        <v>1434</v>
      </c>
      <c r="D24" s="299" t="s">
        <v>1696</v>
      </c>
      <c r="E24" s="299"/>
    </row>
    <row r="25" spans="2:12" s="46" customFormat="1" ht="15" x14ac:dyDescent="0.35">
      <c r="B25" s="41"/>
    </row>
    <row r="26" spans="2:12" s="46" customFormat="1" ht="15" x14ac:dyDescent="0.35">
      <c r="B26" s="177" t="s">
        <v>1697</v>
      </c>
      <c r="C26" s="177" t="s">
        <v>2029</v>
      </c>
      <c r="D26" s="26" t="s">
        <v>1698</v>
      </c>
      <c r="E26" s="26" t="s">
        <v>1418</v>
      </c>
      <c r="F26" s="26" t="s">
        <v>1699</v>
      </c>
      <c r="G26" s="26" t="s">
        <v>1700</v>
      </c>
      <c r="H26" s="26" t="s">
        <v>1701</v>
      </c>
      <c r="I26" s="26" t="s">
        <v>1702</v>
      </c>
    </row>
    <row r="27" spans="2:12" s="46" customFormat="1" ht="15" x14ac:dyDescent="0.35">
      <c r="B27" s="26" t="s">
        <v>1428</v>
      </c>
      <c r="C27" s="246" t="s">
        <v>2030</v>
      </c>
      <c r="D27" s="26" t="s">
        <v>1688</v>
      </c>
      <c r="E27" s="238" t="s">
        <v>1703</v>
      </c>
      <c r="F27" s="26" t="s">
        <v>1706</v>
      </c>
      <c r="G27" s="182" t="s">
        <v>1528</v>
      </c>
      <c r="H27" s="182" t="s">
        <v>1528</v>
      </c>
      <c r="I27" s="180">
        <f>SUMIF(Table10[Empresa],Companies[[#This Row],[Nombre completo de la empresa]],Table10[Valor de ingresos])</f>
        <v>13625000</v>
      </c>
    </row>
    <row r="28" spans="2:12" s="46" customFormat="1" ht="15" x14ac:dyDescent="0.35">
      <c r="B28" s="26" t="s">
        <v>1436</v>
      </c>
      <c r="C28" s="246"/>
      <c r="D28" s="26" t="s">
        <v>1688</v>
      </c>
      <c r="E28" s="238" t="s">
        <v>1704</v>
      </c>
      <c r="G28" s="182" t="s">
        <v>1528</v>
      </c>
      <c r="H28" s="182" t="s">
        <v>1528</v>
      </c>
      <c r="I28" s="180">
        <f>SUMIF(Table10[Empresa],Companies[[#This Row],[Nombre completo de la empresa]],Table10[Valor de ingresos])</f>
        <v>1000000</v>
      </c>
    </row>
    <row r="29" spans="2:12" s="46" customFormat="1" ht="15" x14ac:dyDescent="0.35">
      <c r="D29" s="26" t="s">
        <v>1688</v>
      </c>
      <c r="E29" s="26" t="s">
        <v>1787</v>
      </c>
      <c r="G29" s="182" t="s">
        <v>1528</v>
      </c>
      <c r="H29" s="182" t="s">
        <v>1528</v>
      </c>
      <c r="I29" s="180">
        <f>SUMIF(Table10[Empresa],Companies[[#This Row],[Nombre completo de la empresa]],Table10[Valor de ingresos])</f>
        <v>0</v>
      </c>
    </row>
    <row r="30" spans="2:12" s="46" customFormat="1" ht="15" x14ac:dyDescent="0.35">
      <c r="D30" s="26" t="s">
        <v>1688</v>
      </c>
      <c r="E30" s="26" t="s">
        <v>1787</v>
      </c>
      <c r="G30" s="182" t="s">
        <v>1528</v>
      </c>
      <c r="H30" s="182" t="s">
        <v>1528</v>
      </c>
      <c r="I30" s="180">
        <f>SUMIF(Table10[Empresa],Companies[[#This Row],[Nombre completo de la empresa]],Table10[Valor de ingresos])</f>
        <v>0</v>
      </c>
    </row>
    <row r="31" spans="2:12" s="46" customFormat="1" ht="15" x14ac:dyDescent="0.35">
      <c r="D31" s="26" t="s">
        <v>1688</v>
      </c>
      <c r="E31" s="26" t="s">
        <v>1787</v>
      </c>
      <c r="G31" s="182" t="s">
        <v>1528</v>
      </c>
      <c r="H31" s="182" t="s">
        <v>1528</v>
      </c>
      <c r="I31" s="180">
        <f>SUMIF(Table10[Empresa],Companies[[#This Row],[Nombre completo de la empresa]],Table10[Valor de ingresos])</f>
        <v>0</v>
      </c>
    </row>
    <row r="32" spans="2:12" s="46" customFormat="1" ht="15" x14ac:dyDescent="0.35">
      <c r="B32" s="46" t="s">
        <v>1429</v>
      </c>
      <c r="D32" s="26" t="s">
        <v>1688</v>
      </c>
      <c r="G32" s="182" t="s">
        <v>1528</v>
      </c>
      <c r="H32" s="182" t="s">
        <v>1528</v>
      </c>
      <c r="I32" s="180">
        <f>SUMIF(Table10[Empresa],Companies[[#This Row],[Nombre completo de la empresa]],Table10[Valor de ingresos])</f>
        <v>0</v>
      </c>
    </row>
    <row r="33" spans="2:10" s="46" customFormat="1" ht="15" x14ac:dyDescent="0.35">
      <c r="C33" s="26"/>
      <c r="F33" s="182"/>
      <c r="G33" s="182"/>
      <c r="H33" s="183"/>
    </row>
    <row r="34" spans="2:10" s="46" customFormat="1" ht="19" x14ac:dyDescent="0.35">
      <c r="B34" s="298" t="s">
        <v>1433</v>
      </c>
      <c r="C34" s="298"/>
      <c r="D34" s="298"/>
      <c r="E34" s="298"/>
      <c r="F34" s="298"/>
      <c r="G34" s="298"/>
      <c r="H34" s="298"/>
      <c r="I34" s="298"/>
      <c r="J34" s="298"/>
    </row>
    <row r="35" spans="2:10" s="46" customFormat="1" ht="15" x14ac:dyDescent="0.4">
      <c r="B35" s="177" t="s">
        <v>1708</v>
      </c>
      <c r="C35" s="47" t="s">
        <v>1709</v>
      </c>
      <c r="D35" s="47" t="s">
        <v>1710</v>
      </c>
      <c r="E35" s="47" t="s">
        <v>1711</v>
      </c>
      <c r="F35" s="26" t="s">
        <v>1712</v>
      </c>
      <c r="G35" s="26" t="s">
        <v>1713</v>
      </c>
      <c r="H35" s="26" t="s">
        <v>1714</v>
      </c>
      <c r="I35" s="26" t="s">
        <v>1715</v>
      </c>
      <c r="J35" s="26" t="s">
        <v>1716</v>
      </c>
    </row>
    <row r="36" spans="2:10" s="46" customFormat="1" ht="15" x14ac:dyDescent="0.4">
      <c r="B36" s="26" t="s">
        <v>1435</v>
      </c>
      <c r="C36" s="47" t="s">
        <v>1717</v>
      </c>
      <c r="D36" s="47" t="s">
        <v>1428</v>
      </c>
      <c r="E36" s="47" t="s">
        <v>1448</v>
      </c>
      <c r="F36" s="47" t="s">
        <v>1783</v>
      </c>
      <c r="H36" s="46" t="s">
        <v>1664</v>
      </c>
      <c r="J36" s="46" t="s">
        <v>1453</v>
      </c>
    </row>
    <row r="37" spans="2:10" s="46" customFormat="1" ht="15" x14ac:dyDescent="0.4">
      <c r="B37" s="26" t="s">
        <v>1438</v>
      </c>
      <c r="C37" s="47" t="s">
        <v>1439</v>
      </c>
      <c r="D37" s="47" t="s">
        <v>1437</v>
      </c>
      <c r="E37" s="47" t="s">
        <v>1445</v>
      </c>
      <c r="F37" s="47" t="s">
        <v>1791</v>
      </c>
      <c r="H37" s="46" t="s">
        <v>1707</v>
      </c>
      <c r="J37" s="46" t="s">
        <v>1453</v>
      </c>
    </row>
    <row r="38" spans="2:10" s="46" customFormat="1" ht="15" x14ac:dyDescent="0.4">
      <c r="B38" s="26" t="s">
        <v>1438</v>
      </c>
      <c r="C38" s="47" t="s">
        <v>1439</v>
      </c>
      <c r="D38" s="47" t="s">
        <v>1437</v>
      </c>
      <c r="E38" s="47" t="s">
        <v>1443</v>
      </c>
      <c r="F38" s="47" t="s">
        <v>1791</v>
      </c>
      <c r="H38" s="46" t="s">
        <v>1665</v>
      </c>
      <c r="J38" s="46" t="s">
        <v>1453</v>
      </c>
    </row>
    <row r="39" spans="2:10" s="46" customFormat="1" ht="15" x14ac:dyDescent="0.4">
      <c r="B39" s="26" t="s">
        <v>1438</v>
      </c>
      <c r="C39" s="47" t="s">
        <v>1439</v>
      </c>
      <c r="D39" s="47" t="s">
        <v>1437</v>
      </c>
      <c r="E39" s="47" t="s">
        <v>1442</v>
      </c>
      <c r="F39" s="47" t="s">
        <v>1791</v>
      </c>
      <c r="H39" s="46" t="s">
        <v>1665</v>
      </c>
      <c r="J39" s="46" t="s">
        <v>1453</v>
      </c>
    </row>
    <row r="40" spans="2:10" s="46" customFormat="1" ht="15" x14ac:dyDescent="0.4">
      <c r="B40" s="26" t="s">
        <v>1440</v>
      </c>
      <c r="C40" s="47" t="s">
        <v>1420</v>
      </c>
      <c r="D40" s="47" t="s">
        <v>1441</v>
      </c>
      <c r="E40" s="47" t="s">
        <v>1446</v>
      </c>
      <c r="F40" s="47" t="s">
        <v>1791</v>
      </c>
      <c r="H40" s="46" t="s">
        <v>1382</v>
      </c>
      <c r="J40" s="46" t="s">
        <v>1453</v>
      </c>
    </row>
    <row r="41" spans="2:10" s="46" customFormat="1" ht="15" x14ac:dyDescent="0.4">
      <c r="B41" s="28"/>
      <c r="C41" s="47" t="s">
        <v>1421</v>
      </c>
      <c r="D41" s="47"/>
      <c r="E41" s="47" t="s">
        <v>1444</v>
      </c>
      <c r="F41" s="47" t="s">
        <v>1791</v>
      </c>
      <c r="H41" s="46" t="s">
        <v>1666</v>
      </c>
      <c r="J41" s="46" t="s">
        <v>1453</v>
      </c>
    </row>
    <row r="42" spans="2:10" s="46" customFormat="1" ht="15" x14ac:dyDescent="0.4">
      <c r="B42" s="36"/>
      <c r="C42" s="47" t="s">
        <v>1422</v>
      </c>
      <c r="D42" s="47"/>
      <c r="E42" s="47" t="s">
        <v>1444</v>
      </c>
      <c r="F42" s="47" t="s">
        <v>1791</v>
      </c>
      <c r="H42" s="46" t="s">
        <v>1666</v>
      </c>
      <c r="J42" s="46" t="s">
        <v>1453</v>
      </c>
    </row>
    <row r="43" spans="2:10" s="46" customFormat="1" ht="15" x14ac:dyDescent="0.4">
      <c r="B43" s="26"/>
      <c r="C43" s="47" t="s">
        <v>1424</v>
      </c>
      <c r="D43" s="47"/>
      <c r="E43" s="47" t="s">
        <v>1444</v>
      </c>
      <c r="F43" s="47" t="s">
        <v>1791</v>
      </c>
      <c r="H43" s="46" t="s">
        <v>1666</v>
      </c>
      <c r="J43" s="46" t="s">
        <v>1453</v>
      </c>
    </row>
    <row r="44" spans="2:10" ht="15" x14ac:dyDescent="0.4">
      <c r="C44" s="47" t="s">
        <v>1425</v>
      </c>
      <c r="D44" s="47"/>
      <c r="E44" s="47" t="s">
        <v>1444</v>
      </c>
      <c r="F44" s="47" t="s">
        <v>1791</v>
      </c>
      <c r="H44" s="46" t="s">
        <v>1666</v>
      </c>
      <c r="J44" s="46" t="s">
        <v>1453</v>
      </c>
    </row>
    <row r="45" spans="2:10" ht="15" x14ac:dyDescent="0.4">
      <c r="C45" s="47" t="s">
        <v>1426</v>
      </c>
      <c r="D45" s="47"/>
      <c r="E45" s="47"/>
      <c r="F45" s="47" t="s">
        <v>1791</v>
      </c>
      <c r="H45" s="46" t="s">
        <v>1666</v>
      </c>
      <c r="J45" s="46" t="s">
        <v>1453</v>
      </c>
    </row>
    <row r="46" spans="2:10" ht="15" x14ac:dyDescent="0.4">
      <c r="C46" s="47" t="s">
        <v>1426</v>
      </c>
      <c r="D46" s="47"/>
      <c r="E46" s="47"/>
      <c r="F46" s="47" t="s">
        <v>1791</v>
      </c>
      <c r="H46" s="46" t="s">
        <v>1666</v>
      </c>
      <c r="J46" s="46" t="s">
        <v>1453</v>
      </c>
    </row>
    <row r="47" spans="2:10" s="46" customFormat="1" ht="15" x14ac:dyDescent="0.4">
      <c r="B47" s="26"/>
      <c r="C47" s="47" t="s">
        <v>1426</v>
      </c>
      <c r="D47" s="47"/>
      <c r="E47" s="47"/>
      <c r="F47" s="47" t="s">
        <v>1791</v>
      </c>
      <c r="H47" s="46" t="s">
        <v>1666</v>
      </c>
      <c r="J47" s="46" t="s">
        <v>1453</v>
      </c>
    </row>
    <row r="48" spans="2:10" s="46" customFormat="1" ht="15" x14ac:dyDescent="0.4">
      <c r="B48" s="26"/>
      <c r="C48" s="47" t="s">
        <v>1426</v>
      </c>
      <c r="D48" s="47"/>
      <c r="E48" s="47"/>
      <c r="F48" s="47" t="s">
        <v>1791</v>
      </c>
      <c r="H48" s="46" t="s">
        <v>1666</v>
      </c>
      <c r="J48" s="46" t="s">
        <v>1453</v>
      </c>
    </row>
    <row r="49" spans="2:10" s="46" customFormat="1" ht="15" x14ac:dyDescent="0.4">
      <c r="B49" s="26"/>
      <c r="C49" s="47" t="s">
        <v>1426</v>
      </c>
      <c r="D49" s="47"/>
      <c r="E49" s="47"/>
      <c r="F49" s="47" t="s">
        <v>1791</v>
      </c>
      <c r="H49" s="46" t="s">
        <v>1666</v>
      </c>
      <c r="J49" s="46" t="s">
        <v>1453</v>
      </c>
    </row>
    <row r="50" spans="2:10" ht="15" x14ac:dyDescent="0.4">
      <c r="C50" s="47" t="s">
        <v>1426</v>
      </c>
      <c r="D50" s="47"/>
      <c r="E50" s="47"/>
      <c r="F50" s="47" t="s">
        <v>1791</v>
      </c>
      <c r="H50" s="46" t="s">
        <v>1666</v>
      </c>
      <c r="J50" s="46" t="s">
        <v>1453</v>
      </c>
    </row>
    <row r="51" spans="2:10" s="46" customFormat="1" ht="15" x14ac:dyDescent="0.4">
      <c r="B51" s="26"/>
      <c r="C51" s="47" t="s">
        <v>1426</v>
      </c>
      <c r="D51" s="47"/>
      <c r="E51" s="47"/>
      <c r="F51" s="47" t="s">
        <v>1791</v>
      </c>
      <c r="H51" s="46" t="s">
        <v>1666</v>
      </c>
      <c r="J51" s="46" t="s">
        <v>1453</v>
      </c>
    </row>
    <row r="52" spans="2:10" ht="15" x14ac:dyDescent="0.4">
      <c r="B52" s="46" t="s">
        <v>1692</v>
      </c>
      <c r="C52" s="47"/>
      <c r="D52" s="47"/>
      <c r="E52" s="47"/>
      <c r="F52" s="47"/>
      <c r="H52" s="46" t="s">
        <v>1666</v>
      </c>
      <c r="J52" s="46" t="s">
        <v>1453</v>
      </c>
    </row>
    <row r="53" spans="2:10" s="46" customFormat="1" ht="15.5" thickBot="1" x14ac:dyDescent="0.4">
      <c r="B53" s="115"/>
      <c r="C53" s="85"/>
      <c r="D53" s="86"/>
      <c r="E53" s="85"/>
      <c r="F53" s="97"/>
      <c r="G53" s="97"/>
      <c r="H53" s="97"/>
      <c r="I53" s="97"/>
      <c r="J53" s="97"/>
    </row>
    <row r="54" spans="2:10" ht="15" x14ac:dyDescent="0.35">
      <c r="B54" s="36"/>
      <c r="C54" s="36"/>
      <c r="D54" s="36"/>
      <c r="E54" s="36"/>
      <c r="F54" s="28"/>
      <c r="G54" s="28"/>
      <c r="H54" s="28"/>
      <c r="I54" s="28"/>
      <c r="J54" s="28"/>
    </row>
    <row r="55" spans="2:10" s="46" customFormat="1" ht="15.5" thickBot="1" x14ac:dyDescent="0.4">
      <c r="B55" s="290" t="s">
        <v>1933</v>
      </c>
      <c r="C55" s="291"/>
      <c r="D55" s="291"/>
      <c r="E55" s="291"/>
      <c r="F55" s="291"/>
      <c r="G55" s="291"/>
      <c r="H55" s="291"/>
      <c r="I55" s="291"/>
      <c r="J55" s="291"/>
    </row>
    <row r="56" spans="2:10" s="46" customFormat="1" ht="15" x14ac:dyDescent="0.35">
      <c r="B56" s="292" t="s">
        <v>1484</v>
      </c>
      <c r="C56" s="293"/>
      <c r="D56" s="293"/>
      <c r="E56" s="293"/>
      <c r="F56" s="293"/>
      <c r="G56" s="293"/>
      <c r="H56" s="293"/>
      <c r="I56" s="293"/>
      <c r="J56" s="293"/>
    </row>
    <row r="57" spans="2:10" ht="15.5" thickBot="1" x14ac:dyDescent="0.4">
      <c r="B57" s="36"/>
      <c r="C57" s="36"/>
      <c r="D57" s="36"/>
      <c r="E57" s="36"/>
      <c r="F57" s="28"/>
      <c r="G57" s="245"/>
      <c r="H57" s="245"/>
      <c r="I57" s="245"/>
      <c r="J57" s="245"/>
    </row>
    <row r="58" spans="2:10" ht="15" x14ac:dyDescent="0.35">
      <c r="B58" s="287" t="s">
        <v>1485</v>
      </c>
      <c r="C58" s="287"/>
      <c r="D58" s="287"/>
      <c r="E58" s="287"/>
      <c r="F58" s="287"/>
      <c r="G58" s="259"/>
      <c r="H58" s="28"/>
      <c r="I58" s="257"/>
      <c r="J58" s="257"/>
    </row>
    <row r="59" spans="2:10" ht="15" customHeight="1" x14ac:dyDescent="0.35">
      <c r="B59" s="270" t="s">
        <v>1486</v>
      </c>
      <c r="C59" s="270"/>
      <c r="D59" s="270"/>
      <c r="E59" s="270"/>
      <c r="F59" s="270"/>
      <c r="G59" s="257"/>
      <c r="H59" s="257"/>
      <c r="I59" s="257"/>
      <c r="J59" s="257"/>
    </row>
    <row r="60" spans="2:10" ht="15" x14ac:dyDescent="0.35">
      <c r="B60" s="280" t="s">
        <v>1487</v>
      </c>
      <c r="C60" s="280"/>
      <c r="D60" s="280"/>
      <c r="E60" s="280"/>
      <c r="F60" s="280"/>
      <c r="G60" s="246"/>
      <c r="H60" s="246"/>
      <c r="I60" s="246"/>
      <c r="J60" s="246"/>
    </row>
    <row r="61" spans="2:10" ht="15" x14ac:dyDescent="0.35"/>
    <row r="62" spans="2:10" ht="15" x14ac:dyDescent="0.35"/>
    <row r="63" spans="2:10" s="46" customFormat="1" ht="15" x14ac:dyDescent="0.35">
      <c r="B63" s="26"/>
      <c r="C63" s="26"/>
      <c r="D63" s="26"/>
      <c r="E63" s="26"/>
    </row>
    <row r="64" spans="2:10" ht="15" x14ac:dyDescent="0.35"/>
    <row r="65" ht="15" x14ac:dyDescent="0.35"/>
    <row r="66" ht="15" x14ac:dyDescent="0.35"/>
    <row r="67" ht="15" x14ac:dyDescent="0.35"/>
    <row r="68" ht="15" x14ac:dyDescent="0.35"/>
    <row r="69" ht="15" x14ac:dyDescent="0.35"/>
    <row r="70" ht="15" x14ac:dyDescent="0.35"/>
    <row r="71" ht="15" customHeight="1" x14ac:dyDescent="0.35"/>
    <row r="72" ht="15" customHeight="1" x14ac:dyDescent="0.35"/>
    <row r="73" ht="15" x14ac:dyDescent="0.35"/>
    <row r="74" ht="15" x14ac:dyDescent="0.35"/>
    <row r="75" ht="18.75" customHeight="1" x14ac:dyDescent="0.35"/>
    <row r="76" ht="15" x14ac:dyDescent="0.35"/>
    <row r="77" ht="15" x14ac:dyDescent="0.35"/>
    <row r="78" ht="15" x14ac:dyDescent="0.35"/>
    <row r="79" ht="15" x14ac:dyDescent="0.35"/>
    <row r="80" ht="15" x14ac:dyDescent="0.35"/>
    <row r="81" ht="15" x14ac:dyDescent="0.35"/>
    <row r="82" ht="15" x14ac:dyDescent="0.35"/>
    <row r="83" ht="15" x14ac:dyDescent="0.35"/>
    <row r="84" ht="15" x14ac:dyDescent="0.35"/>
    <row r="85" ht="15" x14ac:dyDescent="0.35"/>
    <row r="86" ht="15" x14ac:dyDescent="0.35"/>
    <row r="87" ht="15" x14ac:dyDescent="0.35"/>
    <row r="88" ht="15" x14ac:dyDescent="0.35"/>
    <row r="89" ht="15" x14ac:dyDescent="0.35"/>
    <row r="90" ht="15" x14ac:dyDescent="0.35"/>
    <row r="91" ht="15" x14ac:dyDescent="0.35"/>
    <row r="92" ht="15" x14ac:dyDescent="0.35"/>
    <row r="93" ht="15" x14ac:dyDescent="0.35"/>
    <row r="94" ht="15" x14ac:dyDescent="0.35"/>
    <row r="95" ht="15" x14ac:dyDescent="0.35"/>
    <row r="96" ht="15" x14ac:dyDescent="0.35"/>
  </sheetData>
  <mergeCells count="20">
    <mergeCell ref="B59:F59"/>
    <mergeCell ref="B60:F60"/>
    <mergeCell ref="B7:J7"/>
    <mergeCell ref="B8:J8"/>
    <mergeCell ref="B10:J10"/>
    <mergeCell ref="B11:J11"/>
    <mergeCell ref="B12:J12"/>
    <mergeCell ref="B34:J34"/>
    <mergeCell ref="B55:J55"/>
    <mergeCell ref="B56:J56"/>
    <mergeCell ref="B13:J13"/>
    <mergeCell ref="B22:J22"/>
    <mergeCell ref="B58:F58"/>
    <mergeCell ref="D24:E24"/>
    <mergeCell ref="B23:E23"/>
    <mergeCell ref="B2:J2"/>
    <mergeCell ref="B3:J3"/>
    <mergeCell ref="B4:J4"/>
    <mergeCell ref="B5:J5"/>
    <mergeCell ref="B6:J6"/>
  </mergeCells>
  <dataValidations count="26">
    <dataValidation type="list" allowBlank="1" showInputMessage="1" showErrorMessage="1" promptTitle="Seleccione el sector" prompt="Seleccione de la lista el sector correspondiente a la empresa" sqref="E27:E32" xr:uid="{868FFED3-1B0C-4918-8778-E1FA1953F99F}">
      <formula1>Sector_list</formula1>
    </dataValidation>
    <dataValidation allowBlank="1" showInputMessage="1" showErrorMessage="1" promptTitle="Nombre de la empresa" prompt="Ingrese el nombre de la empresa._x000a__x000a_Por favor, evite utilizar siglas e ingrese el nombre completo." sqref="B27:B32" xr:uid="{C350F0E4-4E62-4F30-B87E-F27D6B9371A9}"/>
    <dataValidation allowBlank="1" showInputMessage="1" showErrorMessage="1" promptTitle="Número de identificación" prompt="Indique el número único de identificación, p. ej. el NIF, número societario o similares" sqref="D27:D32" xr:uid="{4120235B-D2FD-4BFD-ABFB-C2C2C7807A6F}"/>
    <dataValidation allowBlank="1" showInputMessage="1" showErrorMessage="1" promptTitle="Ingrese los productos básicos" prompt="Ingrese los productos básicos de la empresa que correspondan, separados por comas." sqref="F27:F31" xr:uid="{6A44821C-9A13-4D03-9DBE-3FE545535EDF}"/>
    <dataValidation allowBlank="1" showInputMessage="1" showErrorMessage="1" promptTitle="Nombre del proyecto" prompt="Ingrese el nombre del proyecto._x000a__x000a_Por favor, evite utilizar siglas e ingrese el nombre completo." sqref="B36:B52" xr:uid="{F99FE9B0-5192-4241-983B-FDB53885E318}"/>
    <dataValidation allowBlank="1" showInputMessage="1" showErrorMessage="1" promptTitle="Nombre de identificación" prompt="Ingrese la denominación del identificador, p. ej. &quot;Número de identificación fiscal&quot; o similares." sqref="B24" xr:uid="{412124B2-A34B-47AD-A7F2-2DA2FD26EE6D}"/>
    <dataValidation allowBlank="1" showInputMessage="1" showErrorMessage="1" promptTitle="Nombre del registro" prompt="Ingrese el nombre del registro u organismo" sqref="C24" xr:uid="{2DCD63E0-4119-4A73-AC8A-488AF5C36CD2}"/>
    <dataValidation allowBlank="1" showInputMessage="1" showErrorMessage="1" promptTitle="Dirección web del registro" prompt="Ingrese la dirección web directa del registro u organismo" sqref="D24" xr:uid="{A7D4AC68-A245-49BE-B706-C7C76BB5669E}"/>
    <dataValidation allowBlank="1" showInputMessage="1" showErrorMessage="1" promptTitle="Empresas afiliadas" prompt="Ingrese las empresas afiliadas al proyecto que correspondan, separadas por comas." sqref="D36:D52" xr:uid="{E12F2734-F1F8-415D-942B-52F213FABA12}"/>
    <dataValidation allowBlank="1" showInputMessage="1" showErrorMessage="1" promptTitle="Número de referencia" prompt="Ingrese el número de referencia del acuerdo legal: contrato, licencia, arrendamiento, concesión…" sqref="C36:C52" xr:uid="{FF6DDDEB-45F7-4DC8-8F55-BED4849AE1BE}"/>
    <dataValidation type="textLength" allowBlank="1" showInputMessage="1" showErrorMessage="1" errorTitle="Please do not edit these cells" error="Please do not edit these cells" sqref="B24" xr:uid="{81EFF6B9-0948-4ED1-9FAA-6EA0DE53E4C0}">
      <formula1>10000</formula1>
      <formula2>50000</formula2>
    </dataValidation>
    <dataValidation errorStyle="warning" allowBlank="1" showInputMessage="1" showErrorMessage="1" errorTitle="Dirección web" error="Ingrese un enlace en estas celdas" sqref="G27:H32" xr:uid="{900097FA-9B5D-417A-9DC5-30D28C0778EB}"/>
    <dataValidation type="list" allowBlank="1" showInputMessage="1" showErrorMessage="1" sqref="F36:F52" xr:uid="{49FD5F6B-C034-4C11-BDF9-18680C0BE353}">
      <formula1>Project_phases_list</formula1>
    </dataValidation>
    <dataValidation type="list" allowBlank="1" showInputMessage="1" showErrorMessage="1" promptTitle="Ingrese el producto básico" prompt="Ingrese los productos básicos del proyecto que correspondan, colocando uno por fila. Si un mismo proyecto genera más de un producto básico, use diferentes filas." sqref="E36:E52" xr:uid="{5D281347-915C-4D0E-B76F-154D7B7C68B3}">
      <formula1>Commodity_names</formula1>
    </dataValidation>
    <dataValidation allowBlank="1" showInputMessage="1" showErrorMessage="1" promptTitle="Identificación" prompt="Ingrese el número de identificación correspondiente a la entidad gubernamental informante, si se aplica." sqref="D15:D20" xr:uid="{8310B678-8255-46C8-AF1B-93E3C1B16E87}"/>
    <dataValidation type="list" allowBlank="1" showInputMessage="1" showErrorMessage="1" promptTitle="Tipo de organismo gubernamental" prompt="Elija de la lista desplegable el tipo de organismo gubernamental._x000a_De ser posible, evite utilizar tipos personalizados." sqref="C15:C20" xr:uid="{6D7DD8FD-6ED6-4A3A-A7DE-59B056350A18}">
      <formula1>Agency_type</formula1>
    </dataValidation>
    <dataValidation allowBlank="1" showInputMessage="1" showErrorMessage="1" promptTitle="Organismo gubernamental receptor" prompt="Ingrese el nombre del organismo gubernamental receptor._x000a__x000a_Por favor, evite utilizar siglas e ingrese el nombre completo." sqref="B15:B20" xr:uid="{125DD936-3706-43C4-A261-DA623EB281A6}"/>
    <dataValidation type="textLength" allowBlank="1" showInputMessage="1" showErrorMessage="1" sqref="C57:F57 F14:K20 A24 A27:A34 B33:K34 A35:K35 A14:E14 J27:K32 A1:K13 K36:K58 A36:A58 A21:B23 A25:E25 G57:J59 B56:B57 B53:J54 F24:K25 F21:L23 C21:E22 A26:K26" xr:uid="{4B9AA2B5-1E60-430C-BA7F-02CA306120F1}">
      <formula1>9999999</formula1>
      <formula2>99999999</formula2>
    </dataValidation>
    <dataValidation type="textLength" allowBlank="1" showInputMessage="1" showErrorMessage="1" errorTitle="No editar - basado en la Parte 4" error="Estas celdas se completarán automáticamente" promptTitle="No editar - basado en la Parte 4" prompt=" " sqref="E15:E20" xr:uid="{E7078589-660C-4DA2-9592-E8A92A55EA9A}">
      <formula1>999999</formula1>
      <formula2>9999999</formula2>
    </dataValidation>
    <dataValidation type="whole" allowBlank="1" showInputMessage="1" showErrorMessage="1" errorTitle="No editar - basado en la parte 5" error="Estas celdas se completarán automáticamente" promptTitle="No editar - basado en la parte 5" prompt=" " sqref="I27:I32" xr:uid="{56FC6F82-9F1C-496E-9C14-F149EB40B8A6}">
      <formula1>1</formula1>
      <formula2>2</formula2>
    </dataValidation>
    <dataValidation type="decimal" allowBlank="1" showInputMessage="1" showErrorMessage="1" errorTitle="Ingrese únicamente números" error="En estas celdas sólo deberían incluirse números" promptTitle="Volumen de producción" prompt="Ingrese el volumen de producción del proyecto." sqref="G36:G52" xr:uid="{43FE69DE-8E41-4A8E-A395-A2B85FFFBBC2}">
      <formula1>0</formula1>
      <formula2>1000000000000000</formula2>
    </dataValidation>
    <dataValidation type="decimal" allowBlank="1" showInputMessage="1" showErrorMessage="1" errorTitle="Ingrese únicamente números" error="En estas celdas sólo deberían incluirse números" promptTitle="Valores de producción" prompt="Ingrese el valor de la producción del proyecto." sqref="I36:I52" xr:uid="{83119F12-BEE5-4AB0-AD82-3D216DB6144F}">
      <formula1>0</formula1>
      <formula2>1000000000000000</formula2>
    </dataValidation>
    <dataValidation type="whole" showInputMessage="1" showErrorMessage="1" sqref="B58:F60" xr:uid="{CFA41C68-5BBE-41D9-B04E-B6E195527FB7}">
      <formula1>999999</formula1>
      <formula2>99999999</formula2>
    </dataValidation>
    <dataValidation type="whole" allowBlank="1" showInputMessage="1" showErrorMessage="1" errorTitle="No editar estas celdas" error="Por favor, no edite estas celdas" sqref="B55" xr:uid="{7D7C31A4-7AFD-4023-8A8F-C668F679EC93}">
      <formula1>10000</formula1>
      <formula2>50000</formula2>
    </dataValidation>
    <dataValidation type="list" allowBlank="1" showInputMessage="1" showErrorMessage="1" errorTitle="La unidad utilizada es inválida" error="Seleccione Barriles, Sm3 (metro cúbico estándar), Toneladas métricas, onzas (oz), o quilates._x000a__x000a_Otras unidades: convierta el número a las unidades estándar, e incluya la información original en la sección de comentarios." promptTitle="Especifique la unidad de medida" prompt="Seleccione Barriles, Sm3 (metro cúbico estándar), Toneladas métricas, onzas (oz), o quilates del menú desplegable" sqref="H36:H52" xr:uid="{A96A8CD0-4806-48E9-B768-243B32F37917}">
      <formula1>"&lt;Unidad&gt;,Sm3,Sm3 o.e.,Barriles,Toneladas,oz,carats,Pce"</formula1>
    </dataValidation>
    <dataValidation type="list" allowBlank="1" showInputMessage="1" showErrorMessage="1" sqref="C27:C32" xr:uid="{C74AD3F1-03D2-4D18-B7C5-ABB93FDC88FB}">
      <formula1>"&lt; Tipo de compañía &gt;,empresas de titularidad estatal y corporaciones públicas, privada"</formula1>
    </dataValidation>
  </dataValidations>
  <hyperlinks>
    <hyperlink ref="B8" r:id="rId1" xr:uid="{61BD4C02-0E43-44BD-89F7-E6C4278DD889}"/>
    <hyperlink ref="B56:F56" r:id="rId2" display="Give us your feedback or report a conflict in the data! Write to us at  data@eiti.org" xr:uid="{8FEC317A-A279-49E6-9916-0CB0A840A0BA}"/>
    <hyperlink ref="B55:F55" r:id="rId3" display="Puede acceder a la versión más reciente de las plantillas de datos resumidos en https://eiti.org/es/documento/plantilla-datos-resumidos-del-eiti" xr:uid="{BEDB9C99-15B9-4BD3-ACF6-A3A268A9AD92}"/>
  </hyperlinks>
  <pageMargins left="0.25" right="0.25" top="0.75" bottom="0.75" header="0.3" footer="0.3"/>
  <pageSetup paperSize="8" fitToHeight="0" orientation="landscape" horizontalDpi="2400" verticalDpi="2400" r:id="rId4"/>
  <tableParts count="3">
    <tablePart r:id="rId5"/>
    <tablePart r:id="rId6"/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l contenido ingresado es inválido" promptTitle="Moneda" prompt="Ingrese la moneda de acuerdo con el código de divisas ISO de tres letreas." xr:uid="{6854ADEB-BBB5-4A60-BD4B-636A75D9550B}">
          <x14:formula1>
            <xm:f>Lists!$I$11:$I$168</xm:f>
          </x14:formula1>
          <xm:sqref>J36:J52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1:V83"/>
  <sheetViews>
    <sheetView showGridLines="0" topLeftCell="A33" zoomScale="70" zoomScaleNormal="70" workbookViewId="0">
      <selection activeCell="I52" sqref="I52:J52"/>
    </sheetView>
  </sheetViews>
  <sheetFormatPr defaultColWidth="8.7265625" defaultRowHeight="15" x14ac:dyDescent="0.4"/>
  <cols>
    <col min="1" max="1" width="2.7265625" style="47" customWidth="1"/>
    <col min="2" max="5" width="0" style="47" hidden="1" customWidth="1"/>
    <col min="6" max="6" width="50.453125" style="47" customWidth="1"/>
    <col min="7" max="9" width="16.7265625" style="47" customWidth="1"/>
    <col min="10" max="10" width="52.81640625" style="47" customWidth="1"/>
    <col min="11" max="11" width="15.54296875" style="47" bestFit="1" customWidth="1"/>
    <col min="12" max="12" width="2.7265625" style="47" customWidth="1"/>
    <col min="13" max="13" width="19.54296875" style="47" bestFit="1" customWidth="1"/>
    <col min="14" max="14" width="73.453125" style="47" bestFit="1" customWidth="1"/>
    <col min="15" max="15" width="4" style="47" customWidth="1"/>
    <col min="16" max="17" width="8.7265625" style="47"/>
    <col min="18" max="19" width="8.7265625" style="47" customWidth="1"/>
    <col min="20" max="20" width="8.7265625" style="47"/>
    <col min="21" max="21" width="19.81640625" style="47" bestFit="1" customWidth="1"/>
    <col min="22" max="22" width="15.6328125" style="47" bestFit="1" customWidth="1"/>
    <col min="23" max="16384" width="8.7265625" style="47"/>
  </cols>
  <sheetData>
    <row r="1" spans="6:14" s="26" customFormat="1" ht="15.75" hidden="1" customHeight="1" x14ac:dyDescent="0.35"/>
    <row r="2" spans="6:14" s="26" customFormat="1" hidden="1" x14ac:dyDescent="0.35">
      <c r="F2" s="28"/>
      <c r="H2" s="28"/>
      <c r="J2" s="28"/>
    </row>
    <row r="3" spans="6:14" s="26" customFormat="1" hidden="1" x14ac:dyDescent="0.35">
      <c r="F3" s="28"/>
      <c r="H3" s="28"/>
      <c r="J3" s="28"/>
      <c r="N3" s="29" t="s">
        <v>0</v>
      </c>
    </row>
    <row r="4" spans="6:14" s="26" customFormat="1" hidden="1" x14ac:dyDescent="0.35">
      <c r="F4" s="28"/>
      <c r="H4" s="28"/>
      <c r="J4" s="28"/>
      <c r="N4" s="29" t="str">
        <f>Introduction!G4</f>
        <v>AAAA-MM-DD</v>
      </c>
    </row>
    <row r="5" spans="6:14" s="26" customFormat="1" hidden="1" x14ac:dyDescent="0.35"/>
    <row r="6" spans="6:14" s="26" customFormat="1" hidden="1" x14ac:dyDescent="0.35"/>
    <row r="7" spans="6:14" s="26" customFormat="1" x14ac:dyDescent="0.35"/>
    <row r="8" spans="6:14" s="26" customFormat="1" x14ac:dyDescent="0.35">
      <c r="F8" s="281" t="s">
        <v>1718</v>
      </c>
      <c r="G8" s="281"/>
      <c r="H8" s="281"/>
      <c r="I8" s="281"/>
      <c r="J8" s="281"/>
      <c r="K8" s="281"/>
      <c r="L8" s="281"/>
      <c r="M8" s="281"/>
      <c r="N8" s="281"/>
    </row>
    <row r="9" spans="6:14" s="26" customFormat="1" ht="22.5" x14ac:dyDescent="0.35">
      <c r="F9" s="307" t="s">
        <v>1491</v>
      </c>
      <c r="G9" s="307"/>
      <c r="H9" s="307"/>
      <c r="I9" s="307"/>
      <c r="J9" s="307"/>
      <c r="K9" s="307"/>
      <c r="L9" s="307"/>
      <c r="M9" s="307"/>
      <c r="N9" s="307"/>
    </row>
    <row r="10" spans="6:14" s="26" customFormat="1" ht="15" customHeight="1" x14ac:dyDescent="0.35">
      <c r="F10" s="308" t="s">
        <v>1719</v>
      </c>
      <c r="G10" s="308"/>
      <c r="H10" s="308"/>
      <c r="I10" s="308"/>
      <c r="J10" s="308"/>
      <c r="K10" s="308"/>
      <c r="L10" s="308"/>
      <c r="M10" s="308"/>
      <c r="N10" s="308"/>
    </row>
    <row r="11" spans="6:14" s="26" customFormat="1" ht="15" customHeight="1" x14ac:dyDescent="0.35">
      <c r="F11" s="309" t="s">
        <v>1720</v>
      </c>
      <c r="G11" s="309"/>
      <c r="H11" s="309"/>
      <c r="I11" s="309"/>
      <c r="J11" s="309"/>
      <c r="K11" s="309"/>
      <c r="L11" s="309"/>
      <c r="M11" s="309"/>
      <c r="N11" s="309"/>
    </row>
    <row r="12" spans="6:14" s="26" customFormat="1" ht="15" customHeight="1" x14ac:dyDescent="0.35">
      <c r="F12" s="309" t="s">
        <v>1721</v>
      </c>
      <c r="G12" s="309"/>
      <c r="H12" s="309"/>
      <c r="I12" s="309"/>
      <c r="J12" s="309"/>
      <c r="K12" s="309"/>
      <c r="L12" s="309"/>
      <c r="M12" s="309"/>
      <c r="N12" s="309"/>
    </row>
    <row r="13" spans="6:14" s="26" customFormat="1" ht="15" customHeight="1" x14ac:dyDescent="0.35">
      <c r="F13" s="302" t="s">
        <v>1722</v>
      </c>
      <c r="G13" s="302"/>
      <c r="H13" s="302"/>
      <c r="I13" s="302"/>
      <c r="J13" s="302"/>
      <c r="K13" s="302"/>
      <c r="L13" s="302"/>
      <c r="M13" s="302"/>
      <c r="N13" s="302"/>
    </row>
    <row r="14" spans="6:14" s="26" customFormat="1" ht="15" customHeight="1" x14ac:dyDescent="0.35">
      <c r="F14" s="303" t="s">
        <v>1723</v>
      </c>
      <c r="G14" s="303"/>
      <c r="H14" s="303"/>
      <c r="I14" s="303"/>
      <c r="J14" s="303"/>
      <c r="K14" s="303"/>
      <c r="L14" s="303"/>
      <c r="M14" s="303"/>
      <c r="N14" s="303"/>
    </row>
    <row r="15" spans="6:14" s="26" customFormat="1" ht="15" customHeight="1" x14ac:dyDescent="0.35">
      <c r="F15" s="304" t="s">
        <v>1724</v>
      </c>
      <c r="G15" s="304"/>
      <c r="H15" s="304"/>
      <c r="I15" s="304"/>
      <c r="J15" s="304"/>
      <c r="K15" s="304"/>
      <c r="L15" s="304"/>
      <c r="M15" s="304"/>
      <c r="N15" s="304"/>
    </row>
    <row r="16" spans="6:14" s="26" customFormat="1" x14ac:dyDescent="0.4">
      <c r="F16" s="294" t="s">
        <v>1676</v>
      </c>
      <c r="G16" s="294"/>
      <c r="H16" s="294"/>
      <c r="I16" s="294"/>
      <c r="J16" s="294"/>
      <c r="K16" s="294"/>
      <c r="L16" s="294"/>
      <c r="M16" s="294"/>
      <c r="N16" s="294"/>
    </row>
    <row r="17" spans="2:21" s="26" customFormat="1" x14ac:dyDescent="0.35"/>
    <row r="18" spans="2:21" s="26" customFormat="1" ht="22.5" x14ac:dyDescent="0.35">
      <c r="F18" s="295" t="s">
        <v>1725</v>
      </c>
      <c r="G18" s="295"/>
      <c r="H18" s="295"/>
      <c r="I18" s="295"/>
      <c r="J18" s="295"/>
      <c r="K18" s="295"/>
      <c r="M18" s="305" t="s">
        <v>1744</v>
      </c>
      <c r="N18" s="305"/>
    </row>
    <row r="19" spans="2:21" s="26" customFormat="1" ht="15.65" customHeight="1" x14ac:dyDescent="0.35">
      <c r="M19" s="311" t="s">
        <v>1745</v>
      </c>
      <c r="N19" s="312"/>
    </row>
    <row r="20" spans="2:21" ht="15" customHeight="1" x14ac:dyDescent="0.4">
      <c r="F20" s="315" t="s">
        <v>1726</v>
      </c>
      <c r="G20" s="315"/>
      <c r="H20" s="315"/>
      <c r="I20" s="315"/>
      <c r="J20" s="315"/>
      <c r="K20" s="316"/>
      <c r="M20" s="246"/>
      <c r="N20" s="246"/>
    </row>
    <row r="21" spans="2:21" ht="22.5" x14ac:dyDescent="0.4">
      <c r="B21" s="194" t="s">
        <v>1414</v>
      </c>
      <c r="C21" s="194" t="s">
        <v>1415</v>
      </c>
      <c r="D21" s="194" t="s">
        <v>1416</v>
      </c>
      <c r="E21" s="194" t="s">
        <v>1417</v>
      </c>
      <c r="F21" s="47" t="s">
        <v>1727</v>
      </c>
      <c r="G21" s="47" t="s">
        <v>1418</v>
      </c>
      <c r="H21" s="47" t="s">
        <v>1728</v>
      </c>
      <c r="I21" s="47" t="s">
        <v>1729</v>
      </c>
      <c r="J21" s="47" t="s">
        <v>1730</v>
      </c>
      <c r="K21" s="26" t="s">
        <v>1716</v>
      </c>
      <c r="M21" s="307" t="s">
        <v>1746</v>
      </c>
      <c r="N21" s="307"/>
    </row>
    <row r="22" spans="2:21" ht="20" customHeight="1" x14ac:dyDescent="0.4">
      <c r="B22" s="194" t="str">
        <f>IFERROR(VLOOKUP(Government_revenues_table[[#This Row],[Clasificación según EFP]],Table6_GFS_codes_classification[],COLUMNS($F:F)+3,FALSE),"Do not enter data")</f>
        <v>Impuestos (11E)</v>
      </c>
      <c r="C22" s="194" t="str">
        <f>IFERROR(VLOOKUP(Government_revenues_table[[#This Row],[Clasificación según EFP]],Table6_GFS_codes_classification[],COLUMNS($F:G)+3,FALSE),"Do not enter data")</f>
        <v>Impuestos a las ganancias, las utilidades y las ganancias de capital (111E)</v>
      </c>
      <c r="D22" s="194" t="str">
        <f>IFERROR(VLOOKUP(Government_revenues_table[[#This Row],[Clasificación según EFP]],Table6_GFS_codes_classification[],COLUMNS($F:H)+3,FALSE),"Do not enter data")</f>
        <v>Impuestos ordinarios a las ganancias, las utilidades y las ganancias de capital (1112E1)</v>
      </c>
      <c r="E22" s="194" t="str">
        <f>IFERROR(VLOOKUP(Government_revenues_table[[#This Row],[Clasificación según EFP]],Table6_GFS_codes_classification[],COLUMNS($F:I)+3,FALSE),"Do not enter data")</f>
        <v>Impuestos ordinarios a las ganancias, las utilidades y las ganancias de capital (1112E1)</v>
      </c>
      <c r="F22" s="47" t="s">
        <v>1807</v>
      </c>
      <c r="G22" s="26" t="s">
        <v>1749</v>
      </c>
      <c r="H22" s="47" t="s">
        <v>1751</v>
      </c>
      <c r="I22" s="47" t="s">
        <v>1686</v>
      </c>
      <c r="J22" s="190">
        <v>14560000</v>
      </c>
      <c r="K22" s="47" t="s">
        <v>1177</v>
      </c>
      <c r="M22" s="313" t="s">
        <v>1747</v>
      </c>
      <c r="N22" s="313"/>
    </row>
    <row r="23" spans="2:21" ht="15.75" customHeight="1" x14ac:dyDescent="0.4">
      <c r="B23" s="194" t="str">
        <f>IFERROR(VLOOKUP(Government_revenues_table[[#This Row],[Clasificación según EFP]],Table6_GFS_codes_classification[],COLUMNS($F:F)+3,FALSE),"Do not enter data")</f>
        <v>Impuestos (11E)</v>
      </c>
      <c r="C23" s="194" t="str">
        <f>IFERROR(VLOOKUP(Government_revenues_table[[#This Row],[Clasificación según EFP]],Table6_GFS_codes_classification[],COLUMNS($F:G)+3,FALSE),"Do not enter data")</f>
        <v>Impuestos a la propiedad (113E)</v>
      </c>
      <c r="D23" s="194" t="str">
        <f>IFERROR(VLOOKUP(Government_revenues_table[[#This Row],[Clasificación según EFP]],Table6_GFS_codes_classification[],COLUMNS($F:H)+3,FALSE),"Do not enter data")</f>
        <v>Impuestos a la propiedad (113E)</v>
      </c>
      <c r="E23" s="194" t="str">
        <f>IFERROR(VLOOKUP(Government_revenues_table[[#This Row],[Clasificación según EFP]],Table6_GFS_codes_classification[],COLUMNS($F:I)+3,FALSE),"Do not enter data")</f>
        <v>Impuestos a la propiedad (113E)</v>
      </c>
      <c r="F23" s="47" t="s">
        <v>1803</v>
      </c>
      <c r="G23" s="26" t="s">
        <v>1703</v>
      </c>
      <c r="H23" s="47" t="s">
        <v>1752</v>
      </c>
      <c r="I23" s="47" t="s">
        <v>1686</v>
      </c>
      <c r="J23" s="190">
        <v>0</v>
      </c>
      <c r="K23" s="47" t="s">
        <v>1177</v>
      </c>
      <c r="M23" s="313"/>
      <c r="N23" s="313"/>
    </row>
    <row r="24" spans="2:21" ht="15.75" customHeight="1" x14ac:dyDescent="0.4">
      <c r="B24" s="194" t="str">
        <f>IFERROR(VLOOKUP(Government_revenues_table[[#This Row],[Clasificación según EFP]],Table6_GFS_codes_classification[],COLUMNS($F:F)+3,FALSE),"Do not enter data")</f>
        <v>Impuestos (11E)</v>
      </c>
      <c r="C24" s="194" t="str">
        <f>IFERROR(VLOOKUP(Government_revenues_table[[#This Row],[Clasificación según EFP]],Table6_GFS_codes_classification[],COLUMNS($F:G)+3,FALSE),"Do not enter data")</f>
        <v>Impuestos a los bienes y servicios (114E)</v>
      </c>
      <c r="D24" s="194" t="str">
        <f>IFERROR(VLOOKUP(Government_revenues_table[[#This Row],[Clasificación según EFP]],Table6_GFS_codes_classification[],COLUMNS($F:H)+3,FALSE),"Do not enter data")</f>
        <v>Impuestos generales a los bienes y servicios (IVA, impuesto a las ventas, impuesto a los ingresos brutos) (1141E)</v>
      </c>
      <c r="E24" s="194" t="str">
        <f>IFERROR(VLOOKUP(Government_revenues_table[[#This Row],[Clasificación según EFP]],Table6_GFS_codes_classification[],COLUMNS($F:I)+3,FALSE),"Do not enter data")</f>
        <v>Impuestos generales a los bienes y servicios (IVA, impuesto a las ventas, impuesto a los ingresos brutos) (1141E)</v>
      </c>
      <c r="F24" s="47" t="s">
        <v>1809</v>
      </c>
      <c r="G24" s="26" t="s">
        <v>1704</v>
      </c>
      <c r="H24" s="47" t="s">
        <v>1753</v>
      </c>
      <c r="I24" s="47" t="s">
        <v>1689</v>
      </c>
      <c r="J24" s="190">
        <v>0</v>
      </c>
      <c r="K24" s="47" t="s">
        <v>1177</v>
      </c>
      <c r="M24" s="313"/>
      <c r="N24" s="313"/>
    </row>
    <row r="25" spans="2:21" ht="15.75" customHeight="1" x14ac:dyDescent="0.4">
      <c r="B25" s="194" t="str">
        <f>IFERROR(VLOOKUP(Government_revenues_table[[#This Row],[Clasificación según EFP]],Table6_GFS_codes_classification[],COLUMNS($F:F)+3,FALSE),"Do not enter data")</f>
        <v>Impuestos (11E)</v>
      </c>
      <c r="C25" s="194" t="str">
        <f>IFERROR(VLOOKUP(Government_revenues_table[[#This Row],[Clasificación según EFP]],Table6_GFS_codes_classification[],COLUMNS($F:G)+3,FALSE),"Do not enter data")</f>
        <v>Impuestos a los bienes y servicios (114E)</v>
      </c>
      <c r="D25" s="194" t="str">
        <f>IFERROR(VLOOKUP(Government_revenues_table[[#This Row],[Clasificación según EFP]],Table6_GFS_codes_classification[],COLUMNS($F:H)+3,FALSE),"Do not enter data")</f>
        <v>Impuestos generales a los bienes y servicios (IVA, impuesto a las ventas, impuesto a los ingresos brutos) (1141E)</v>
      </c>
      <c r="E25" s="194" t="str">
        <f>IFERROR(VLOOKUP(Government_revenues_table[[#This Row],[Clasificación según EFP]],Table6_GFS_codes_classification[],COLUMNS($F:I)+3,FALSE),"Do not enter data")</f>
        <v>Impuestos generales a los bienes y servicios (IVA, impuesto a las ventas, impuesto a los ingresos brutos) (1141E)</v>
      </c>
      <c r="F25" s="47" t="s">
        <v>1809</v>
      </c>
      <c r="G25" s="26" t="s">
        <v>1704</v>
      </c>
      <c r="H25" s="47" t="s">
        <v>1754</v>
      </c>
      <c r="I25" s="47" t="s">
        <v>1689</v>
      </c>
      <c r="J25" s="190">
        <v>1234000</v>
      </c>
      <c r="K25" s="47" t="s">
        <v>1177</v>
      </c>
      <c r="M25" s="313"/>
      <c r="N25" s="313"/>
    </row>
    <row r="26" spans="2:21" ht="15.75" customHeight="1" x14ac:dyDescent="0.4">
      <c r="B26" s="194" t="str">
        <f>IFERROR(VLOOKUP(Government_revenues_table[[#This Row],[Clasificación según EFP]],Table6_GFS_codes_classification[],COLUMNS($F:F)+3,FALSE),"Do not enter data")</f>
        <v>Impuestos (11E)</v>
      </c>
      <c r="C26" s="194" t="str">
        <f>IFERROR(VLOOKUP(Government_revenues_table[[#This Row],[Clasificación según EFP]],Table6_GFS_codes_classification[],COLUMNS($F:G)+3,FALSE),"Do not enter data")</f>
        <v>Impuestos a los bienes y servicios (114E)</v>
      </c>
      <c r="D26" s="194" t="str">
        <f>IFERROR(VLOOKUP(Government_revenues_table[[#This Row],[Clasificación según EFP]],Table6_GFS_codes_classification[],COLUMNS($F:H)+3,FALSE),"Do not enter data")</f>
        <v>Impuestos generales a los bienes y servicios (IVA, impuesto a las ventas, impuesto a los ingresos brutos) (1141E)</v>
      </c>
      <c r="E26" s="194" t="str">
        <f>IFERROR(VLOOKUP(Government_revenues_table[[#This Row],[Clasificación según EFP]],Table6_GFS_codes_classification[],COLUMNS($F:I)+3,FALSE),"Do not enter data")</f>
        <v>Impuestos generales a los bienes y servicios (IVA, impuesto a las ventas, impuesto a los ingresos brutos) (1141E)</v>
      </c>
      <c r="F26" s="47" t="s">
        <v>1809</v>
      </c>
      <c r="G26" s="26" t="s">
        <v>1703</v>
      </c>
      <c r="H26" s="47" t="s">
        <v>1755</v>
      </c>
      <c r="I26" s="47" t="s">
        <v>1690</v>
      </c>
      <c r="J26" s="190">
        <v>0</v>
      </c>
      <c r="K26" s="47" t="s">
        <v>1177</v>
      </c>
      <c r="M26" s="313"/>
      <c r="N26" s="313"/>
    </row>
    <row r="27" spans="2:21" x14ac:dyDescent="0.4">
      <c r="B27" s="194" t="str">
        <f>IFERROR(VLOOKUP(Government_revenues_table[[#This Row],[Clasificación según EFP]],Table6_GFS_codes_classification[],COLUMNS($F:F)+3,FALSE),"Do not enter data")</f>
        <v>Impuestos (11E)</v>
      </c>
      <c r="C27" s="194" t="str">
        <f>IFERROR(VLOOKUP(Government_revenues_table[[#This Row],[Clasificación según EFP]],Table6_GFS_codes_classification[],COLUMNS($F:G)+3,FALSE),"Do not enter data")</f>
        <v>Impuestos a los bienes y servicios (114E)</v>
      </c>
      <c r="D27" s="194" t="str">
        <f>IFERROR(VLOOKUP(Government_revenues_table[[#This Row],[Clasificación según EFP]],Table6_GFS_codes_classification[],COLUMNS($F:H)+3,FALSE),"Do not enter data")</f>
        <v>Impuestos sobre el uso de bienes/permiso para usar bienes o realizar actividades (1145E)</v>
      </c>
      <c r="E27" s="194" t="str">
        <f>IFERROR(VLOOKUP(Government_revenues_table[[#This Row],[Clasificación según EFP]],Table6_GFS_codes_classification[],COLUMNS($F:I)+3,FALSE),"Do not enter data")</f>
        <v>Tasas de licencia (114521E)</v>
      </c>
      <c r="F27" s="47" t="s">
        <v>1814</v>
      </c>
      <c r="G27" s="26" t="s">
        <v>1703</v>
      </c>
      <c r="H27" s="47" t="s">
        <v>1756</v>
      </c>
      <c r="I27" s="47" t="s">
        <v>1690</v>
      </c>
      <c r="J27" s="190">
        <v>955000</v>
      </c>
      <c r="K27" s="258" t="s">
        <v>1177</v>
      </c>
      <c r="M27" s="288" t="s">
        <v>1934</v>
      </c>
      <c r="N27" s="288"/>
    </row>
    <row r="28" spans="2:21" x14ac:dyDescent="0.4">
      <c r="B28" s="194" t="str">
        <f>IFERROR(VLOOKUP(Government_revenues_table[[#This Row],[Clasificación según EFP]],Table6_GFS_codes_classification[],COLUMNS($F:F)+3,FALSE),"Do not enter data")</f>
        <v>Impuestos (11E)</v>
      </c>
      <c r="C28" s="194" t="str">
        <f>IFERROR(VLOOKUP(Government_revenues_table[[#This Row],[Clasificación según EFP]],Table6_GFS_codes_classification[],COLUMNS($F:G)+3,FALSE),"Do not enter data")</f>
        <v>Impuestos a los bienes y servicios (114E)</v>
      </c>
      <c r="D28" s="194" t="str">
        <f>IFERROR(VLOOKUP(Government_revenues_table[[#This Row],[Clasificación según EFP]],Table6_GFS_codes_classification[],COLUMNS($F:H)+3,FALSE),"Do not enter data")</f>
        <v>Impuestos sobre el uso de bienes/permiso para usar bienes o realizar actividades (1145E)</v>
      </c>
      <c r="E28" s="194" t="str">
        <f>IFERROR(VLOOKUP(Government_revenues_table[[#This Row],[Clasificación según EFP]],Table6_GFS_codes_classification[],COLUMNS($F:I)+3,FALSE),"Do not enter data")</f>
        <v>Tasas de licencia (114521E)</v>
      </c>
      <c r="F28" s="47" t="s">
        <v>1814</v>
      </c>
      <c r="G28" s="26" t="s">
        <v>1703</v>
      </c>
      <c r="H28" s="47" t="s">
        <v>1757</v>
      </c>
      <c r="I28" s="47" t="s">
        <v>1690</v>
      </c>
      <c r="J28" s="190">
        <v>300000</v>
      </c>
      <c r="K28" s="258" t="s">
        <v>985</v>
      </c>
      <c r="M28" s="288" t="s">
        <v>1748</v>
      </c>
      <c r="N28" s="288"/>
    </row>
    <row r="29" spans="2:21" ht="15.5" thickBot="1" x14ac:dyDescent="0.45">
      <c r="B29" s="194" t="str">
        <f>IFERROR(VLOOKUP(Government_revenues_table[[#This Row],[Clasificación según EFP]],Table6_GFS_codes_classification[],COLUMNS($F:F)+3,FALSE),"Do not enter data")</f>
        <v>Impuestos (11E)</v>
      </c>
      <c r="C29" s="194" t="str">
        <f>IFERROR(VLOOKUP(Government_revenues_table[[#This Row],[Clasificación según EFP]],Table6_GFS_codes_classification[],COLUMNS($F:G)+3,FALSE),"Do not enter data")</f>
        <v>Otros impuestos a pagar por compañías de recursos naturales (116E)</v>
      </c>
      <c r="D29" s="194" t="str">
        <f>IFERROR(VLOOKUP(Government_revenues_table[[#This Row],[Clasificación según EFP]],Table6_GFS_codes_classification[],COLUMNS($F:H)+3,FALSE),"Do not enter data")</f>
        <v>Otros impuestos a pagar por compañías de recursos naturales (116E)</v>
      </c>
      <c r="E29" s="194" t="str">
        <f>IFERROR(VLOOKUP(Government_revenues_table[[#This Row],[Clasificación según EFP]],Table6_GFS_codes_classification[],COLUMNS($F:I)+3,FALSE),"Do not enter data")</f>
        <v>Otros impuestos a pagar por compañías de recursos naturales (116E)</v>
      </c>
      <c r="F29" s="47" t="s">
        <v>1828</v>
      </c>
      <c r="G29" s="26" t="s">
        <v>1703</v>
      </c>
      <c r="H29" s="47" t="s">
        <v>1423</v>
      </c>
      <c r="I29" s="47" t="s">
        <v>1760</v>
      </c>
      <c r="J29" s="190">
        <v>0</v>
      </c>
      <c r="K29" s="47" t="s">
        <v>1177</v>
      </c>
      <c r="M29" s="195"/>
      <c r="N29" s="195"/>
    </row>
    <row r="30" spans="2:21" x14ac:dyDescent="0.4">
      <c r="B30" s="194" t="str">
        <f>IFERROR(VLOOKUP(Government_revenues_table[[#This Row],[Clasificación según EFP]],Table6_GFS_codes_classification[],COLUMNS($F:F)+3,FALSE),"Do not enter data")</f>
        <v>Impuestos (11E)</v>
      </c>
      <c r="C30" s="194" t="str">
        <f>IFERROR(VLOOKUP(Government_revenues_table[[#This Row],[Clasificación según EFP]],Table6_GFS_codes_classification[],COLUMNS($F:G)+3,FALSE),"Do not enter data")</f>
        <v>Impuestos a los bienes y servicios (114E)</v>
      </c>
      <c r="D30" s="194" t="str">
        <f>IFERROR(VLOOKUP(Government_revenues_table[[#This Row],[Clasificación según EFP]],Table6_GFS_codes_classification[],COLUMNS($F:H)+3,FALSE),"Do not enter data")</f>
        <v>Impuestos sobre el uso de bienes/permiso para usar bienes o realizar actividades (1145E)</v>
      </c>
      <c r="E30" s="194" t="str">
        <f>IFERROR(VLOOKUP(Government_revenues_table[[#This Row],[Clasificación según EFP]],Table6_GFS_codes_classification[],COLUMNS($F:I)+3,FALSE),"Do not enter data")</f>
        <v>Impuestos a las emisiones y la contaminación (114522E)</v>
      </c>
      <c r="F30" s="47" t="s">
        <v>1817</v>
      </c>
      <c r="G30" s="26" t="s">
        <v>1703</v>
      </c>
      <c r="H30" s="47" t="s">
        <v>1758</v>
      </c>
      <c r="I30" s="47" t="s">
        <v>1760</v>
      </c>
      <c r="J30" s="190">
        <v>0</v>
      </c>
      <c r="K30" s="47" t="s">
        <v>1177</v>
      </c>
      <c r="P30" s="44"/>
      <c r="Q30" s="28"/>
      <c r="R30" s="196"/>
      <c r="S30" s="28"/>
      <c r="T30" s="196"/>
      <c r="U30" s="28"/>
    </row>
    <row r="31" spans="2:21" x14ac:dyDescent="0.4">
      <c r="B31" s="194" t="str">
        <f>IFERROR(VLOOKUP(Government_revenues_table[[#This Row],[Clasificación según EFP]],Table6_GFS_codes_classification[],COLUMNS($F:F)+3,FALSE),"Do not enter data")</f>
        <v>&lt;Elegir del menú&gt;</v>
      </c>
      <c r="C31" s="194" t="str">
        <f>IFERROR(VLOOKUP(Government_revenues_table[[#This Row],[Clasificación según EFP]],Table6_GFS_codes_classification[],COLUMNS($F:G)+3,FALSE),"Do not enter data")</f>
        <v>&lt;Elegir del menú&gt;</v>
      </c>
      <c r="D31" s="194" t="str">
        <f>IFERROR(VLOOKUP(Government_revenues_table[[#This Row],[Clasificación según EFP]],Table6_GFS_codes_classification[],COLUMNS($F:H)+3,FALSE),"Do not enter data")</f>
        <v>&lt;Elegir del menú&gt;</v>
      </c>
      <c r="E31" s="194" t="str">
        <f>IFERROR(VLOOKUP(Government_revenues_table[[#This Row],[Clasificación según EFP]],Table6_GFS_codes_classification[],COLUMNS($F:I)+3,FALSE),"Do not enter data")</f>
        <v>&lt;Elegir del menú&gt;</v>
      </c>
      <c r="F31" s="258" t="s">
        <v>1750</v>
      </c>
      <c r="G31" s="47" t="s">
        <v>1705</v>
      </c>
      <c r="H31" s="47" t="s">
        <v>1759</v>
      </c>
      <c r="I31" s="47" t="s">
        <v>1761</v>
      </c>
      <c r="J31" s="260" t="s">
        <v>1864</v>
      </c>
      <c r="K31" s="47" t="s">
        <v>1453</v>
      </c>
      <c r="P31" s="310"/>
      <c r="Q31" s="310"/>
      <c r="R31" s="310"/>
      <c r="S31" s="310"/>
      <c r="T31" s="310"/>
      <c r="U31" s="310"/>
    </row>
    <row r="32" spans="2:21" x14ac:dyDescent="0.4">
      <c r="B32" s="194" t="str">
        <f>IFERROR(VLOOKUP(Government_revenues_table[[#This Row],[Clasificación según EFP]],Table6_GFS_codes_classification[],COLUMNS($F:F)+3,FALSE),"Do not enter data")</f>
        <v>&lt;Elegir del menú&gt;</v>
      </c>
      <c r="C32" s="194" t="str">
        <f>IFERROR(VLOOKUP(Government_revenues_table[[#This Row],[Clasificación según EFP]],Table6_GFS_codes_classification[],COLUMNS($F:G)+3,FALSE),"Do not enter data")</f>
        <v>&lt;Elegir del menú&gt;</v>
      </c>
      <c r="D32" s="194" t="str">
        <f>IFERROR(VLOOKUP(Government_revenues_table[[#This Row],[Clasificación según EFP]],Table6_GFS_codes_classification[],COLUMNS($F:H)+3,FALSE),"Do not enter data")</f>
        <v>&lt;Elegir del menú&gt;</v>
      </c>
      <c r="E32" s="194" t="str">
        <f>IFERROR(VLOOKUP(Government_revenues_table[[#This Row],[Clasificación según EFP]],Table6_GFS_codes_classification[],COLUMNS($F:I)+3,FALSE),"Do not enter data")</f>
        <v>&lt;Elegir del menú&gt;</v>
      </c>
      <c r="F32" s="258" t="s">
        <v>1750</v>
      </c>
      <c r="G32" s="47" t="s">
        <v>1705</v>
      </c>
      <c r="H32" s="47" t="s">
        <v>1759</v>
      </c>
      <c r="I32" s="47" t="s">
        <v>1761</v>
      </c>
      <c r="J32" s="197" t="s">
        <v>1864</v>
      </c>
      <c r="K32" s="47" t="s">
        <v>1453</v>
      </c>
    </row>
    <row r="33" spans="2:21" x14ac:dyDescent="0.4">
      <c r="B33" s="194" t="str">
        <f>IFERROR(VLOOKUP(Government_revenues_table[[#This Row],[Clasificación según EFP]],Table6_GFS_codes_classification[],COLUMNS($F:F)+3,FALSE),"Do not enter data")</f>
        <v>&lt;Elegir del menú&gt;</v>
      </c>
      <c r="C33" s="194" t="str">
        <f>IFERROR(VLOOKUP(Government_revenues_table[[#This Row],[Clasificación según EFP]],Table6_GFS_codes_classification[],COLUMNS($F:G)+3,FALSE),"Do not enter data")</f>
        <v>&lt;Elegir del menú&gt;</v>
      </c>
      <c r="D33" s="194" t="str">
        <f>IFERROR(VLOOKUP(Government_revenues_table[[#This Row],[Clasificación según EFP]],Table6_GFS_codes_classification[],COLUMNS($F:H)+3,FALSE),"Do not enter data")</f>
        <v>&lt;Elegir del menú&gt;</v>
      </c>
      <c r="E33" s="194" t="str">
        <f>IFERROR(VLOOKUP(Government_revenues_table[[#This Row],[Clasificación según EFP]],Table6_GFS_codes_classification[],COLUMNS($F:I)+3,FALSE),"Do not enter data")</f>
        <v>&lt;Elegir del menú&gt;</v>
      </c>
      <c r="F33" s="258" t="s">
        <v>1750</v>
      </c>
      <c r="G33" s="47" t="s">
        <v>1705</v>
      </c>
      <c r="H33" s="47" t="s">
        <v>1759</v>
      </c>
      <c r="I33" s="47" t="s">
        <v>1761</v>
      </c>
      <c r="J33" s="197" t="s">
        <v>1864</v>
      </c>
      <c r="K33" s="47" t="s">
        <v>1453</v>
      </c>
    </row>
    <row r="34" spans="2:21" x14ac:dyDescent="0.4">
      <c r="B34" s="194" t="str">
        <f>IFERROR(VLOOKUP(Government_revenues_table[[#This Row],[Clasificación según EFP]],Table6_GFS_codes_classification[],COLUMNS($F:F)+3,FALSE),"Do not enter data")</f>
        <v>&lt;Elegir del menú&gt;</v>
      </c>
      <c r="C34" s="194" t="str">
        <f>IFERROR(VLOOKUP(Government_revenues_table[[#This Row],[Clasificación según EFP]],Table6_GFS_codes_classification[],COLUMNS($F:G)+3,FALSE),"Do not enter data")</f>
        <v>&lt;Elegir del menú&gt;</v>
      </c>
      <c r="D34" s="194" t="str">
        <f>IFERROR(VLOOKUP(Government_revenues_table[[#This Row],[Clasificación según EFP]],Table6_GFS_codes_classification[],COLUMNS($F:H)+3,FALSE),"Do not enter data")</f>
        <v>&lt;Elegir del menú&gt;</v>
      </c>
      <c r="E34" s="194" t="str">
        <f>IFERROR(VLOOKUP(Government_revenues_table[[#This Row],[Clasificación según EFP]],Table6_GFS_codes_classification[],COLUMNS($F:I)+3,FALSE),"Do not enter data")</f>
        <v>&lt;Elegir del menú&gt;</v>
      </c>
      <c r="F34" s="258" t="s">
        <v>1750</v>
      </c>
      <c r="G34" s="47" t="s">
        <v>1705</v>
      </c>
      <c r="H34" s="47" t="s">
        <v>1759</v>
      </c>
      <c r="I34" s="47" t="s">
        <v>1761</v>
      </c>
      <c r="J34" s="197" t="s">
        <v>1864</v>
      </c>
      <c r="K34" s="47" t="s">
        <v>1453</v>
      </c>
    </row>
    <row r="35" spans="2:21" x14ac:dyDescent="0.4">
      <c r="B35" s="198" t="str">
        <f>IFERROR(VLOOKUP(Government_revenues_table[[#This Row],[Clasificación según EFP]],Table6_GFS_codes_classification[],COLUMNS($F:F)+3,FALSE),"Do not enter data")</f>
        <v>&lt;Elegir del menú&gt;</v>
      </c>
      <c r="C35" s="198" t="str">
        <f>IFERROR(VLOOKUP(Government_revenues_table[[#This Row],[Clasificación según EFP]],Table6_GFS_codes_classification[],COLUMNS($F:G)+3,FALSE),"Do not enter data")</f>
        <v>&lt;Elegir del menú&gt;</v>
      </c>
      <c r="D35" s="198" t="str">
        <f>IFERROR(VLOOKUP(Government_revenues_table[[#This Row],[Clasificación según EFP]],Table6_GFS_codes_classification[],COLUMNS($F:H)+3,FALSE),"Do not enter data")</f>
        <v>&lt;Elegir del menú&gt;</v>
      </c>
      <c r="E35" s="198" t="str">
        <f>IFERROR(VLOOKUP(Government_revenues_table[[#This Row],[Clasificación según EFP]],Table6_GFS_codes_classification[],COLUMNS($F:I)+3,FALSE),"Do not enter data")</f>
        <v>&lt;Elegir del menú&gt;</v>
      </c>
      <c r="F35" s="47" t="s">
        <v>1750</v>
      </c>
      <c r="G35" s="47" t="s">
        <v>1705</v>
      </c>
      <c r="H35" s="47" t="s">
        <v>1759</v>
      </c>
      <c r="I35" s="47" t="s">
        <v>1761</v>
      </c>
      <c r="J35" s="197" t="s">
        <v>1864</v>
      </c>
      <c r="K35" s="47" t="s">
        <v>1453</v>
      </c>
    </row>
    <row r="36" spans="2:21" x14ac:dyDescent="0.4">
      <c r="B36" s="194" t="str">
        <f>IFERROR(VLOOKUP(Government_revenues_table[[#This Row],[Clasificación según EFP]],Table6_GFS_codes_classification[],COLUMNS($F:F)+3,FALSE),"Do not enter data")</f>
        <v>&lt;Elegir del menú&gt;</v>
      </c>
      <c r="C36" s="194" t="str">
        <f>IFERROR(VLOOKUP(Government_revenues_table[[#This Row],[Clasificación según EFP]],Table6_GFS_codes_classification[],COLUMNS($F:G)+3,FALSE),"Do not enter data")</f>
        <v>&lt;Elegir del menú&gt;</v>
      </c>
      <c r="D36" s="194" t="str">
        <f>IFERROR(VLOOKUP(Government_revenues_table[[#This Row],[Clasificación según EFP]],Table6_GFS_codes_classification[],COLUMNS($F:H)+3,FALSE),"Do not enter data")</f>
        <v>&lt;Elegir del menú&gt;</v>
      </c>
      <c r="E36" s="194" t="str">
        <f>IFERROR(VLOOKUP(Government_revenues_table[[#This Row],[Clasificación según EFP]],Table6_GFS_codes_classification[],COLUMNS($F:I)+3,FALSE),"Do not enter data")</f>
        <v>&lt;Elegir del menú&gt;</v>
      </c>
      <c r="F36" s="47" t="s">
        <v>1750</v>
      </c>
      <c r="G36" s="47" t="s">
        <v>1705</v>
      </c>
      <c r="H36" s="47" t="s">
        <v>1759</v>
      </c>
      <c r="I36" s="47" t="s">
        <v>1761</v>
      </c>
      <c r="J36" s="197" t="s">
        <v>1864</v>
      </c>
      <c r="K36" s="47" t="s">
        <v>1453</v>
      </c>
    </row>
    <row r="37" spans="2:21" x14ac:dyDescent="0.4">
      <c r="B37" s="194" t="str">
        <f>IFERROR(VLOOKUP(Government_revenues_table[[#This Row],[Clasificación según EFP]],Table6_GFS_codes_classification[],COLUMNS($F:F)+3,FALSE),"Do not enter data")</f>
        <v>&lt;Elegir del menú&gt;</v>
      </c>
      <c r="C37" s="194" t="str">
        <f>IFERROR(VLOOKUP(Government_revenues_table[[#This Row],[Clasificación según EFP]],Table6_GFS_codes_classification[],COLUMNS($F:G)+3,FALSE),"Do not enter data")</f>
        <v>&lt;Elegir del menú&gt;</v>
      </c>
      <c r="D37" s="194" t="str">
        <f>IFERROR(VLOOKUP(Government_revenues_table[[#This Row],[Clasificación según EFP]],Table6_GFS_codes_classification[],COLUMNS($F:H)+3,FALSE),"Do not enter data")</f>
        <v>&lt;Elegir del menú&gt;</v>
      </c>
      <c r="E37" s="194" t="str">
        <f>IFERROR(VLOOKUP(Government_revenues_table[[#This Row],[Clasificación según EFP]],Table6_GFS_codes_classification[],COLUMNS($F:I)+3,FALSE),"Do not enter data")</f>
        <v>&lt;Elegir del menú&gt;</v>
      </c>
      <c r="F37" s="47" t="s">
        <v>1750</v>
      </c>
      <c r="G37" s="47" t="s">
        <v>1705</v>
      </c>
      <c r="H37" s="47" t="s">
        <v>1759</v>
      </c>
      <c r="I37" s="47" t="s">
        <v>1761</v>
      </c>
      <c r="J37" s="197" t="s">
        <v>1864</v>
      </c>
      <c r="K37" s="47" t="s">
        <v>1453</v>
      </c>
    </row>
    <row r="38" spans="2:21" x14ac:dyDescent="0.4">
      <c r="B38" s="194" t="str">
        <f>IFERROR(VLOOKUP(Government_revenues_table[[#This Row],[Clasificación según EFP]],Table6_GFS_codes_classification[],COLUMNS($F:F)+3,FALSE),"Do not enter data")</f>
        <v>&lt;Elegir del menú&gt;</v>
      </c>
      <c r="C38" s="194" t="str">
        <f>IFERROR(VLOOKUP(Government_revenues_table[[#This Row],[Clasificación según EFP]],Table6_GFS_codes_classification[],COLUMNS($F:G)+3,FALSE),"Do not enter data")</f>
        <v>&lt;Elegir del menú&gt;</v>
      </c>
      <c r="D38" s="194" t="str">
        <f>IFERROR(VLOOKUP(Government_revenues_table[[#This Row],[Clasificación según EFP]],Table6_GFS_codes_classification[],COLUMNS($F:H)+3,FALSE),"Do not enter data")</f>
        <v>&lt;Elegir del menú&gt;</v>
      </c>
      <c r="E38" s="194" t="str">
        <f>IFERROR(VLOOKUP(Government_revenues_table[[#This Row],[Clasificación según EFP]],Table6_GFS_codes_classification[],COLUMNS($F:I)+3,FALSE),"Do not enter data")</f>
        <v>&lt;Elegir del menú&gt;</v>
      </c>
      <c r="F38" s="47" t="s">
        <v>1750</v>
      </c>
      <c r="G38" s="47" t="s">
        <v>1705</v>
      </c>
      <c r="H38" s="47" t="s">
        <v>1759</v>
      </c>
      <c r="I38" s="47" t="s">
        <v>1761</v>
      </c>
      <c r="J38" s="197" t="s">
        <v>1864</v>
      </c>
      <c r="K38" s="47" t="s">
        <v>1453</v>
      </c>
    </row>
    <row r="39" spans="2:21" x14ac:dyDescent="0.4">
      <c r="B39" s="194" t="str">
        <f>IFERROR(VLOOKUP(Government_revenues_table[[#This Row],[Clasificación según EFP]],Table6_GFS_codes_classification[],COLUMNS($F:F)+3,FALSE),"Do not enter data")</f>
        <v>&lt;Elegir del menú&gt;</v>
      </c>
      <c r="C39" s="194" t="str">
        <f>IFERROR(VLOOKUP(Government_revenues_table[[#This Row],[Clasificación según EFP]],Table6_GFS_codes_classification[],COLUMNS($F:G)+3,FALSE),"Do not enter data")</f>
        <v>&lt;Elegir del menú&gt;</v>
      </c>
      <c r="D39" s="194" t="str">
        <f>IFERROR(VLOOKUP(Government_revenues_table[[#This Row],[Clasificación según EFP]],Table6_GFS_codes_classification[],COLUMNS($F:H)+3,FALSE),"Do not enter data")</f>
        <v>&lt;Elegir del menú&gt;</v>
      </c>
      <c r="E39" s="194" t="str">
        <f>IFERROR(VLOOKUP(Government_revenues_table[[#This Row],[Clasificación según EFP]],Table6_GFS_codes_classification[],COLUMNS($F:I)+3,FALSE),"Do not enter data")</f>
        <v>&lt;Elegir del menú&gt;</v>
      </c>
      <c r="F39" s="47" t="s">
        <v>1750</v>
      </c>
      <c r="G39" s="47" t="s">
        <v>1705</v>
      </c>
      <c r="H39" s="47" t="s">
        <v>1759</v>
      </c>
      <c r="I39" s="47" t="s">
        <v>1761</v>
      </c>
      <c r="J39" s="197" t="s">
        <v>1864</v>
      </c>
      <c r="K39" s="47" t="s">
        <v>1453</v>
      </c>
      <c r="U39" s="199"/>
    </row>
    <row r="40" spans="2:21" x14ac:dyDescent="0.4">
      <c r="B40" s="194" t="str">
        <f>IFERROR(VLOOKUP(Government_revenues_table[[#This Row],[Clasificación según EFP]],Table6_GFS_codes_classification[],COLUMNS($F:F)+3,FALSE),"Do not enter data")</f>
        <v>&lt;Elegir del menú&gt;</v>
      </c>
      <c r="C40" s="194" t="str">
        <f>IFERROR(VLOOKUP(Government_revenues_table[[#This Row],[Clasificación según EFP]],Table6_GFS_codes_classification[],COLUMNS($F:G)+3,FALSE),"Do not enter data")</f>
        <v>&lt;Elegir del menú&gt;</v>
      </c>
      <c r="D40" s="194" t="str">
        <f>IFERROR(VLOOKUP(Government_revenues_table[[#This Row],[Clasificación según EFP]],Table6_GFS_codes_classification[],COLUMNS($F:H)+3,FALSE),"Do not enter data")</f>
        <v>&lt;Elegir del menú&gt;</v>
      </c>
      <c r="E40" s="194" t="str">
        <f>IFERROR(VLOOKUP(Government_revenues_table[[#This Row],[Clasificación según EFP]],Table6_GFS_codes_classification[],COLUMNS($F:I)+3,FALSE),"Do not enter data")</f>
        <v>&lt;Elegir del menú&gt;</v>
      </c>
      <c r="F40" s="47" t="s">
        <v>1750</v>
      </c>
      <c r="G40" s="47" t="s">
        <v>1705</v>
      </c>
      <c r="H40" s="47" t="s">
        <v>1759</v>
      </c>
      <c r="I40" s="47" t="s">
        <v>1761</v>
      </c>
      <c r="J40" s="197" t="s">
        <v>1864</v>
      </c>
      <c r="K40" s="47" t="s">
        <v>1453</v>
      </c>
      <c r="U40" s="267"/>
    </row>
    <row r="41" spans="2:21" x14ac:dyDescent="0.4">
      <c r="B41" s="194" t="str">
        <f>IFERROR(VLOOKUP(Government_revenues_table[[#This Row],[Clasificación según EFP]],Table6_GFS_codes_classification[],COLUMNS($F:F)+3,FALSE),"Do not enter data")</f>
        <v>&lt;Elegir del menú&gt;</v>
      </c>
      <c r="C41" s="194" t="str">
        <f>IFERROR(VLOOKUP(Government_revenues_table[[#This Row],[Clasificación según EFP]],Table6_GFS_codes_classification[],COLUMNS($F:G)+3,FALSE),"Do not enter data")</f>
        <v>&lt;Elegir del menú&gt;</v>
      </c>
      <c r="D41" s="194" t="str">
        <f>IFERROR(VLOOKUP(Government_revenues_table[[#This Row],[Clasificación según EFP]],Table6_GFS_codes_classification[],COLUMNS($F:H)+3,FALSE),"Do not enter data")</f>
        <v>&lt;Elegir del menú&gt;</v>
      </c>
      <c r="E41" s="194" t="str">
        <f>IFERROR(VLOOKUP(Government_revenues_table[[#This Row],[Clasificación según EFP]],Table6_GFS_codes_classification[],COLUMNS($F:I)+3,FALSE),"Do not enter data")</f>
        <v>&lt;Elegir del menú&gt;</v>
      </c>
      <c r="F41" s="47" t="s">
        <v>1750</v>
      </c>
      <c r="G41" s="47" t="s">
        <v>1705</v>
      </c>
      <c r="H41" s="47" t="s">
        <v>1759</v>
      </c>
      <c r="I41" s="47" t="s">
        <v>1761</v>
      </c>
      <c r="J41" s="197" t="s">
        <v>1864</v>
      </c>
      <c r="K41" s="47" t="s">
        <v>1453</v>
      </c>
    </row>
    <row r="42" spans="2:21" x14ac:dyDescent="0.4">
      <c r="B42" s="194" t="str">
        <f>IFERROR(VLOOKUP(Government_revenues_table[[#This Row],[Clasificación según EFP]],Table6_GFS_codes_classification[],COLUMNS($F:F)+3,FALSE),"Do not enter data")</f>
        <v>&lt;Elegir del menú&gt;</v>
      </c>
      <c r="C42" s="194" t="str">
        <f>IFERROR(VLOOKUP(Government_revenues_table[[#This Row],[Clasificación según EFP]],Table6_GFS_codes_classification[],COLUMNS($F:G)+3,FALSE),"Do not enter data")</f>
        <v>&lt;Elegir del menú&gt;</v>
      </c>
      <c r="D42" s="194" t="str">
        <f>IFERROR(VLOOKUP(Government_revenues_table[[#This Row],[Clasificación según EFP]],Table6_GFS_codes_classification[],COLUMNS($F:H)+3,FALSE),"Do not enter data")</f>
        <v>&lt;Elegir del menú&gt;</v>
      </c>
      <c r="E42" s="194" t="str">
        <f>IFERROR(VLOOKUP(Government_revenues_table[[#This Row],[Clasificación según EFP]],Table6_GFS_codes_classification[],COLUMNS($F:I)+3,FALSE),"Do not enter data")</f>
        <v>&lt;Elegir del menú&gt;</v>
      </c>
      <c r="F42" s="47" t="s">
        <v>1750</v>
      </c>
      <c r="G42" s="47" t="s">
        <v>1705</v>
      </c>
      <c r="H42" s="47" t="s">
        <v>1759</v>
      </c>
      <c r="I42" s="47" t="s">
        <v>1761</v>
      </c>
      <c r="J42" s="197" t="s">
        <v>1864</v>
      </c>
      <c r="K42" s="47" t="s">
        <v>1453</v>
      </c>
    </row>
    <row r="43" spans="2:21" x14ac:dyDescent="0.4">
      <c r="B43" s="194" t="str">
        <f>IFERROR(VLOOKUP(Government_revenues_table[[#This Row],[Clasificación según EFP]],Table6_GFS_codes_classification[],COLUMNS($F:F)+3,FALSE),"Do not enter data")</f>
        <v>&lt;Elegir del menú&gt;</v>
      </c>
      <c r="C43" s="194" t="str">
        <f>IFERROR(VLOOKUP(Government_revenues_table[[#This Row],[Clasificación según EFP]],Table6_GFS_codes_classification[],COLUMNS($F:G)+3,FALSE),"Do not enter data")</f>
        <v>&lt;Elegir del menú&gt;</v>
      </c>
      <c r="D43" s="194" t="str">
        <f>IFERROR(VLOOKUP(Government_revenues_table[[#This Row],[Clasificación según EFP]],Table6_GFS_codes_classification[],COLUMNS($F:H)+3,FALSE),"Do not enter data")</f>
        <v>&lt;Elegir del menú&gt;</v>
      </c>
      <c r="E43" s="194" t="str">
        <f>IFERROR(VLOOKUP(Government_revenues_table[[#This Row],[Clasificación según EFP]],Table6_GFS_codes_classification[],COLUMNS($F:I)+3,FALSE),"Do not enter data")</f>
        <v>&lt;Elegir del menú&gt;</v>
      </c>
      <c r="F43" s="47" t="s">
        <v>1750</v>
      </c>
      <c r="G43" s="47" t="s">
        <v>1705</v>
      </c>
      <c r="H43" s="47" t="s">
        <v>1759</v>
      </c>
      <c r="I43" s="47" t="s">
        <v>1761</v>
      </c>
      <c r="J43" s="197" t="s">
        <v>1864</v>
      </c>
      <c r="K43" s="47" t="s">
        <v>1453</v>
      </c>
    </row>
    <row r="44" spans="2:21" x14ac:dyDescent="0.4">
      <c r="B44" s="198" t="str">
        <f>IFERROR(VLOOKUP(Government_revenues_table[[#This Row],[Clasificación según EFP]],Table6_GFS_codes_classification[],COLUMNS($F:F)+3,FALSE),"Do not enter data")</f>
        <v>&lt;Elegir del menú&gt;</v>
      </c>
      <c r="C44" s="198" t="str">
        <f>IFERROR(VLOOKUP(Government_revenues_table[[#This Row],[Clasificación según EFP]],Table6_GFS_codes_classification[],COLUMNS($F:G)+3,FALSE),"Do not enter data")</f>
        <v>&lt;Elegir del menú&gt;</v>
      </c>
      <c r="D44" s="198" t="str">
        <f>IFERROR(VLOOKUP(Government_revenues_table[[#This Row],[Clasificación según EFP]],Table6_GFS_codes_classification[],COLUMNS($F:H)+3,FALSE),"Do not enter data")</f>
        <v>&lt;Elegir del menú&gt;</v>
      </c>
      <c r="E44" s="198" t="str">
        <f>IFERROR(VLOOKUP(Government_revenues_table[[#This Row],[Clasificación según EFP]],Table6_GFS_codes_classification[],COLUMNS($F:I)+3,FALSE),"Do not enter data")</f>
        <v>&lt;Elegir del menú&gt;</v>
      </c>
      <c r="F44" s="47" t="s">
        <v>1750</v>
      </c>
      <c r="G44" s="47" t="s">
        <v>1705</v>
      </c>
      <c r="H44" s="47" t="s">
        <v>1759</v>
      </c>
      <c r="I44" s="47" t="s">
        <v>1761</v>
      </c>
      <c r="J44" s="197" t="s">
        <v>1864</v>
      </c>
      <c r="K44" s="47" t="s">
        <v>1453</v>
      </c>
    </row>
    <row r="45" spans="2:21" x14ac:dyDescent="0.4">
      <c r="B45" s="194" t="str">
        <f>IFERROR(VLOOKUP(Government_revenues_table[[#This Row],[Clasificación según EFP]],Table6_GFS_codes_classification[],COLUMNS($F:F)+3,FALSE),"Do not enter data")</f>
        <v>&lt;Elegir del menú&gt;</v>
      </c>
      <c r="C45" s="194" t="str">
        <f>IFERROR(VLOOKUP(Government_revenues_table[[#This Row],[Clasificación según EFP]],Table6_GFS_codes_classification[],COLUMNS($F:G)+3,FALSE),"Do not enter data")</f>
        <v>&lt;Elegir del menú&gt;</v>
      </c>
      <c r="D45" s="194" t="str">
        <f>IFERROR(VLOOKUP(Government_revenues_table[[#This Row],[Clasificación según EFP]],Table6_GFS_codes_classification[],COLUMNS($F:H)+3,FALSE),"Do not enter data")</f>
        <v>&lt;Elegir del menú&gt;</v>
      </c>
      <c r="E45" s="194" t="str">
        <f>IFERROR(VLOOKUP(Government_revenues_table[[#This Row],[Clasificación según EFP]],Table6_GFS_codes_classification[],COLUMNS($F:I)+3,FALSE),"Do not enter data")</f>
        <v>&lt;Elegir del menú&gt;</v>
      </c>
      <c r="F45" s="47" t="s">
        <v>1750</v>
      </c>
      <c r="G45" s="47" t="s">
        <v>1705</v>
      </c>
      <c r="H45" s="47" t="s">
        <v>1759</v>
      </c>
      <c r="I45" s="47" t="s">
        <v>1761</v>
      </c>
      <c r="J45" s="197" t="s">
        <v>1864</v>
      </c>
      <c r="K45" s="47" t="s">
        <v>1453</v>
      </c>
    </row>
    <row r="46" spans="2:21" x14ac:dyDescent="0.4">
      <c r="B46" s="194" t="str">
        <f>IFERROR(VLOOKUP(Government_revenues_table[[#This Row],[Clasificación según EFP]],Table6_GFS_codes_classification[],COLUMNS($F:F)+3,FALSE),"Do not enter data")</f>
        <v>&lt;Elegir del menú&gt;</v>
      </c>
      <c r="C46" s="194" t="str">
        <f>IFERROR(VLOOKUP(Government_revenues_table[[#This Row],[Clasificación según EFP]],Table6_GFS_codes_classification[],COLUMNS($F:G)+3,FALSE),"Do not enter data")</f>
        <v>&lt;Elegir del menú&gt;</v>
      </c>
      <c r="D46" s="194" t="str">
        <f>IFERROR(VLOOKUP(Government_revenues_table[[#This Row],[Clasificación según EFP]],Table6_GFS_codes_classification[],COLUMNS($F:H)+3,FALSE),"Do not enter data")</f>
        <v>&lt;Elegir del menú&gt;</v>
      </c>
      <c r="E46" s="194" t="str">
        <f>IFERROR(VLOOKUP(Government_revenues_table[[#This Row],[Clasificación según EFP]],Table6_GFS_codes_classification[],COLUMNS($F:I)+3,FALSE),"Do not enter data")</f>
        <v>&lt;Elegir del menú&gt;</v>
      </c>
      <c r="F46" s="47" t="s">
        <v>1750</v>
      </c>
      <c r="G46" s="47" t="s">
        <v>1705</v>
      </c>
      <c r="H46" s="47" t="s">
        <v>1759</v>
      </c>
      <c r="I46" s="47" t="s">
        <v>1761</v>
      </c>
      <c r="J46" s="197" t="s">
        <v>1864</v>
      </c>
      <c r="K46" s="47" t="s">
        <v>1453</v>
      </c>
    </row>
    <row r="47" spans="2:21" x14ac:dyDescent="0.4">
      <c r="B47" s="194" t="str">
        <f>IFERROR(VLOOKUP(Government_revenues_table[[#This Row],[Clasificación según EFP]],Table6_GFS_codes_classification[],COLUMNS($F:F)+3,FALSE),"Do not enter data")</f>
        <v>&lt;Elegir del menú&gt;</v>
      </c>
      <c r="C47" s="194" t="str">
        <f>IFERROR(VLOOKUP(Government_revenues_table[[#This Row],[Clasificación según EFP]],Table6_GFS_codes_classification[],COLUMNS($F:G)+3,FALSE),"Do not enter data")</f>
        <v>&lt;Elegir del menú&gt;</v>
      </c>
      <c r="D47" s="194" t="str">
        <f>IFERROR(VLOOKUP(Government_revenues_table[[#This Row],[Clasificación según EFP]],Table6_GFS_codes_classification[],COLUMNS($F:H)+3,FALSE),"Do not enter data")</f>
        <v>&lt;Elegir del menú&gt;</v>
      </c>
      <c r="E47" s="194" t="str">
        <f>IFERROR(VLOOKUP(Government_revenues_table[[#This Row],[Clasificación según EFP]],Table6_GFS_codes_classification[],COLUMNS($F:I)+3,FALSE),"Do not enter data")</f>
        <v>&lt;Elegir del menú&gt;</v>
      </c>
      <c r="F47" s="47" t="s">
        <v>1750</v>
      </c>
      <c r="G47" s="47" t="s">
        <v>1705</v>
      </c>
      <c r="H47" s="47" t="s">
        <v>1759</v>
      </c>
      <c r="I47" s="47" t="s">
        <v>1761</v>
      </c>
      <c r="J47" s="197" t="s">
        <v>1864</v>
      </c>
      <c r="K47" s="47" t="s">
        <v>1453</v>
      </c>
    </row>
    <row r="48" spans="2:21" x14ac:dyDescent="0.4">
      <c r="B48" s="194" t="str">
        <f>IFERROR(VLOOKUP(Government_revenues_table[[#This Row],[Clasificación según EFP]],Table6_GFS_codes_classification[],COLUMNS($F:F)+3,FALSE),"Do not enter data")</f>
        <v>Do not enter data</v>
      </c>
      <c r="C48" s="194" t="str">
        <f>IFERROR(VLOOKUP(Government_revenues_table[[#This Row],[Clasificación según EFP]],Table6_GFS_codes_classification[],COLUMNS($F:G)+3,FALSE),"Do not enter data")</f>
        <v>Do not enter data</v>
      </c>
      <c r="D48" s="194" t="str">
        <f>IFERROR(VLOOKUP(Government_revenues_table[[#This Row],[Clasificación según EFP]],Table6_GFS_codes_classification[],COLUMNS($F:H)+3,FALSE),"Do not enter data")</f>
        <v>Do not enter data</v>
      </c>
      <c r="E48" s="194" t="str">
        <f>IFERROR(VLOOKUP(Government_revenues_table[[#This Row],[Clasificación según EFP]],Table6_GFS_codes_classification[],COLUMNS($F:I)+3,FALSE),"Do not enter data")</f>
        <v>Do not enter data</v>
      </c>
      <c r="F48" s="189" t="s">
        <v>1692</v>
      </c>
      <c r="J48" s="197" t="s">
        <v>1864</v>
      </c>
      <c r="K48" s="47" t="s">
        <v>1453</v>
      </c>
    </row>
    <row r="49" spans="6:22" ht="15.5" thickBot="1" x14ac:dyDescent="0.45"/>
    <row r="50" spans="6:22" ht="15.5" thickBot="1" x14ac:dyDescent="0.45">
      <c r="I50" s="191" t="s">
        <v>2027</v>
      </c>
      <c r="J50" s="193">
        <f>SUMIF(Government_revenues_table[Moneda],"USD",Government_revenues_table[Valor de ingresos])+(IFERROR(SUMIF(Government_revenues_table[Moneda],"&lt;&gt;USD",Government_revenues_table[Valor de ingresos])/'Parte 1 - Datos generales'!$E$45,0))</f>
        <v>16749000</v>
      </c>
      <c r="V50" s="199"/>
    </row>
    <row r="51" spans="6:22" ht="21" customHeight="1" thickBot="1" x14ac:dyDescent="0.45">
      <c r="J51" s="199"/>
    </row>
    <row r="52" spans="6:22" ht="15.5" thickBot="1" x14ac:dyDescent="0.45">
      <c r="I52" s="191" t="str">
        <f>"Total en "&amp;'Parte 1 - Datos generales'!$E$44</f>
        <v>Total en XXX</v>
      </c>
      <c r="J52" s="193">
        <f>IF('Parte 1 - Datos generales'!$E$44="USD",0,SUMIF(Government_revenues_table[Moneda],'Parte 1 - Datos generales'!$E$44,Government_revenues_table[Valor de ingresos]))+(IFERROR(SUMIF(Government_revenues_table[Moneda],"USD",Government_revenues_table[Valor de ingresos])*'Parte 1 - Datos generales'!$E$45,0))</f>
        <v>0</v>
      </c>
    </row>
    <row r="56" spans="6:22" ht="22.5" x14ac:dyDescent="0.4">
      <c r="F56" s="186" t="s">
        <v>1731</v>
      </c>
      <c r="G56" s="186"/>
      <c r="H56" s="211"/>
      <c r="I56" s="211"/>
      <c r="J56" s="211"/>
      <c r="K56" s="211"/>
    </row>
    <row r="57" spans="6:22" x14ac:dyDescent="0.4">
      <c r="F57" s="200" t="s">
        <v>1732</v>
      </c>
      <c r="G57" s="201"/>
      <c r="H57" s="201"/>
      <c r="I57" s="201"/>
      <c r="J57" s="202"/>
      <c r="K57" s="201"/>
    </row>
    <row r="58" spans="6:22" x14ac:dyDescent="0.4">
      <c r="F58" s="200"/>
      <c r="G58" s="201"/>
      <c r="H58" s="201"/>
      <c r="I58" s="201"/>
      <c r="J58" s="202"/>
      <c r="K58" s="201"/>
    </row>
    <row r="59" spans="6:22" x14ac:dyDescent="0.4">
      <c r="F59" s="200"/>
      <c r="G59" s="201"/>
      <c r="H59" s="201"/>
      <c r="I59" s="201"/>
      <c r="J59" s="202"/>
      <c r="K59" s="201"/>
    </row>
    <row r="60" spans="6:22" x14ac:dyDescent="0.4">
      <c r="F60" s="200" t="s">
        <v>1733</v>
      </c>
      <c r="G60" s="201" t="s">
        <v>1734</v>
      </c>
      <c r="H60" s="201"/>
      <c r="I60" s="201"/>
      <c r="J60" s="202"/>
      <c r="K60" s="201"/>
    </row>
    <row r="61" spans="6:22" x14ac:dyDescent="0.4">
      <c r="F61" s="200" t="s">
        <v>1735</v>
      </c>
      <c r="G61" s="201" t="s">
        <v>1736</v>
      </c>
      <c r="H61" s="201"/>
      <c r="I61" s="201"/>
      <c r="J61" s="202"/>
      <c r="K61" s="201"/>
    </row>
    <row r="62" spans="6:22" x14ac:dyDescent="0.4">
      <c r="F62" s="200"/>
      <c r="G62" s="203" t="s">
        <v>1418</v>
      </c>
      <c r="H62" s="203" t="s">
        <v>1728</v>
      </c>
      <c r="I62" s="203" t="s">
        <v>1729</v>
      </c>
      <c r="J62" s="204" t="s">
        <v>1730</v>
      </c>
      <c r="K62" s="203" t="s">
        <v>1716</v>
      </c>
    </row>
    <row r="63" spans="6:22" x14ac:dyDescent="0.4">
      <c r="F63" s="200"/>
      <c r="G63" s="205" t="s">
        <v>1531</v>
      </c>
      <c r="H63" s="205" t="s">
        <v>1737</v>
      </c>
      <c r="I63" s="205" t="s">
        <v>1738</v>
      </c>
      <c r="J63" s="206">
        <v>987654321</v>
      </c>
      <c r="K63" s="207" t="s">
        <v>1177</v>
      </c>
    </row>
    <row r="64" spans="6:22" x14ac:dyDescent="0.4">
      <c r="F64" s="200"/>
      <c r="G64" s="201" t="s">
        <v>1704</v>
      </c>
      <c r="H64" s="201" t="s">
        <v>1739</v>
      </c>
      <c r="I64" s="201" t="s">
        <v>1738</v>
      </c>
      <c r="J64" s="202">
        <v>123456</v>
      </c>
      <c r="K64" s="201" t="s">
        <v>1177</v>
      </c>
    </row>
    <row r="65" spans="6:14" ht="15.5" thickBot="1" x14ac:dyDescent="0.45">
      <c r="F65" s="200"/>
      <c r="G65" s="208" t="s">
        <v>1427</v>
      </c>
      <c r="H65" s="208"/>
      <c r="I65" s="208"/>
      <c r="J65" s="209">
        <v>987777777</v>
      </c>
      <c r="K65" s="208" t="s">
        <v>1177</v>
      </c>
    </row>
    <row r="66" spans="6:14" ht="15.5" thickTop="1" x14ac:dyDescent="0.4">
      <c r="F66" s="200" t="s">
        <v>1740</v>
      </c>
      <c r="G66" s="201" t="s">
        <v>1741</v>
      </c>
      <c r="H66" s="201"/>
      <c r="I66" s="201"/>
      <c r="J66" s="202"/>
      <c r="K66" s="201"/>
    </row>
    <row r="67" spans="6:14" x14ac:dyDescent="0.4">
      <c r="F67" s="200" t="s">
        <v>1742</v>
      </c>
      <c r="G67" s="201" t="s">
        <v>1741</v>
      </c>
      <c r="H67" s="201"/>
      <c r="I67" s="201"/>
      <c r="J67" s="202"/>
      <c r="K67" s="201"/>
    </row>
    <row r="68" spans="6:14" x14ac:dyDescent="0.4">
      <c r="F68" s="200" t="s">
        <v>1743</v>
      </c>
      <c r="G68" s="201" t="s">
        <v>1741</v>
      </c>
      <c r="H68" s="201"/>
      <c r="I68" s="201"/>
      <c r="J68" s="202"/>
      <c r="K68" s="201"/>
    </row>
    <row r="69" spans="6:14" x14ac:dyDescent="0.4">
      <c r="F69" s="200"/>
      <c r="G69" s="201"/>
      <c r="H69" s="201"/>
      <c r="I69" s="201"/>
      <c r="J69" s="202"/>
      <c r="K69" s="201"/>
    </row>
    <row r="70" spans="6:14" x14ac:dyDescent="0.4">
      <c r="F70" s="200"/>
      <c r="G70" s="201"/>
      <c r="H70" s="201"/>
      <c r="I70" s="201"/>
      <c r="J70" s="202"/>
      <c r="K70" s="201"/>
    </row>
    <row r="71" spans="6:14" ht="18.75" customHeight="1" x14ac:dyDescent="0.4">
      <c r="F71" s="200"/>
      <c r="G71" s="201"/>
      <c r="H71" s="201"/>
      <c r="I71" s="201"/>
      <c r="J71" s="202"/>
      <c r="K71" s="201"/>
    </row>
    <row r="72" spans="6:14" ht="15.75" customHeight="1" x14ac:dyDescent="0.4">
      <c r="F72" s="200"/>
      <c r="G72" s="201"/>
      <c r="H72" s="201"/>
      <c r="I72" s="201"/>
      <c r="J72" s="202"/>
      <c r="K72" s="201"/>
    </row>
    <row r="73" spans="6:14" x14ac:dyDescent="0.4">
      <c r="F73" s="200"/>
      <c r="G73" s="201"/>
      <c r="H73" s="201"/>
      <c r="I73" s="201"/>
      <c r="J73" s="202"/>
      <c r="K73" s="201"/>
    </row>
    <row r="74" spans="6:14" x14ac:dyDescent="0.4">
      <c r="F74" s="200"/>
      <c r="G74" s="201"/>
      <c r="H74" s="201"/>
      <c r="I74" s="201"/>
      <c r="J74" s="202"/>
      <c r="K74" s="201"/>
    </row>
    <row r="75" spans="6:14" x14ac:dyDescent="0.4">
      <c r="F75" s="36"/>
      <c r="G75" s="36"/>
      <c r="H75" s="36"/>
      <c r="I75" s="36"/>
      <c r="J75" s="36"/>
      <c r="K75" s="36"/>
    </row>
    <row r="76" spans="6:14" ht="15.75" customHeight="1" thickBot="1" x14ac:dyDescent="0.45">
      <c r="F76" s="306"/>
      <c r="G76" s="306"/>
      <c r="H76" s="306"/>
      <c r="I76" s="306"/>
      <c r="J76" s="306"/>
      <c r="K76" s="306"/>
      <c r="L76" s="306"/>
      <c r="M76" s="306"/>
      <c r="N76" s="306"/>
    </row>
    <row r="77" spans="6:14" x14ac:dyDescent="0.4">
      <c r="F77" s="317"/>
      <c r="G77" s="317"/>
      <c r="H77" s="317"/>
      <c r="I77" s="317"/>
      <c r="J77" s="317"/>
      <c r="K77" s="317"/>
      <c r="L77" s="317"/>
      <c r="M77" s="317"/>
      <c r="N77" s="317"/>
    </row>
    <row r="78" spans="6:14" ht="15.5" thickBot="1" x14ac:dyDescent="0.45">
      <c r="F78" s="290" t="s">
        <v>1933</v>
      </c>
      <c r="G78" s="291"/>
      <c r="H78" s="291"/>
      <c r="I78" s="291"/>
      <c r="J78" s="291"/>
      <c r="K78" s="291"/>
      <c r="L78" s="291"/>
      <c r="M78" s="291"/>
      <c r="N78" s="291"/>
    </row>
    <row r="79" spans="6:14" x14ac:dyDescent="0.4">
      <c r="F79" s="292" t="s">
        <v>1484</v>
      </c>
      <c r="G79" s="293"/>
      <c r="H79" s="293"/>
      <c r="I79" s="293"/>
      <c r="J79" s="293"/>
      <c r="K79" s="293"/>
      <c r="L79" s="293"/>
      <c r="M79" s="293"/>
      <c r="N79" s="293"/>
    </row>
    <row r="80" spans="6:14" ht="15.5" thickBot="1" x14ac:dyDescent="0.45">
      <c r="F80" s="314"/>
      <c r="G80" s="314"/>
      <c r="H80" s="314"/>
      <c r="I80" s="314"/>
      <c r="J80" s="314"/>
      <c r="K80" s="314"/>
      <c r="L80" s="314"/>
      <c r="M80" s="314"/>
      <c r="N80" s="314"/>
    </row>
    <row r="81" spans="6:10" x14ac:dyDescent="0.4">
      <c r="F81" s="287" t="s">
        <v>1485</v>
      </c>
      <c r="G81" s="287"/>
      <c r="H81" s="287"/>
      <c r="I81" s="287"/>
      <c r="J81" s="287"/>
    </row>
    <row r="82" spans="6:10" ht="15" customHeight="1" x14ac:dyDescent="0.4">
      <c r="F82" s="270" t="s">
        <v>1486</v>
      </c>
      <c r="G82" s="270"/>
      <c r="H82" s="270"/>
      <c r="I82" s="270"/>
      <c r="J82" s="270"/>
    </row>
    <row r="83" spans="6:10" x14ac:dyDescent="0.4">
      <c r="F83" s="280" t="s">
        <v>1487</v>
      </c>
      <c r="G83" s="280"/>
      <c r="H83" s="280"/>
      <c r="I83" s="280"/>
      <c r="J83" s="280"/>
    </row>
  </sheetData>
  <sheetProtection insertRows="0"/>
  <protectedRanges>
    <protectedRange algorithmName="SHA-512" hashValue="19r0bVvPR7yZA0UiYij7Tv1CBk3noIABvFePbLhCJ4nk3L6A+Fy+RdPPS3STf+a52x4pG2PQK4FAkXK9epnlIA==" saltValue="gQC4yrLvnbJqxYZ0KSEoZA==" spinCount="100000" sqref="F22:G48 K63 K50 I22:K48" name="Government revenues"/>
  </protectedRanges>
  <mergeCells count="26">
    <mergeCell ref="F81:J81"/>
    <mergeCell ref="F82:J82"/>
    <mergeCell ref="F83:J83"/>
    <mergeCell ref="F80:N80"/>
    <mergeCell ref="F20:K20"/>
    <mergeCell ref="F77:N77"/>
    <mergeCell ref="F78:N78"/>
    <mergeCell ref="F79:N79"/>
    <mergeCell ref="P31:U31"/>
    <mergeCell ref="M19:N19"/>
    <mergeCell ref="M27:N27"/>
    <mergeCell ref="M28:N28"/>
    <mergeCell ref="M21:N21"/>
    <mergeCell ref="M22:N26"/>
    <mergeCell ref="F8:N8"/>
    <mergeCell ref="F9:N9"/>
    <mergeCell ref="F10:N10"/>
    <mergeCell ref="F11:N11"/>
    <mergeCell ref="F12:N12"/>
    <mergeCell ref="F13:N13"/>
    <mergeCell ref="F14:N14"/>
    <mergeCell ref="F15:N15"/>
    <mergeCell ref="M18:N18"/>
    <mergeCell ref="F76:N76"/>
    <mergeCell ref="F16:N16"/>
    <mergeCell ref="F18:K18"/>
  </mergeCells>
  <dataValidations count="11">
    <dataValidation type="list" allowBlank="1" showInputMessage="1" showErrorMessage="1" sqref="F22:F48" xr:uid="{00000000-0002-0000-0300-000003000000}">
      <formula1>GFS_list</formula1>
    </dataValidation>
    <dataValidation type="list" allowBlank="1" showInputMessage="1" showErrorMessage="1" sqref="K63:K65" xr:uid="{D192E264-08C1-4ABF-8184-48A13724DD23}">
      <formula1>Currency_code_list</formula1>
    </dataValidation>
    <dataValidation allowBlank="1" showInputMessage="1" showErrorMessage="1" promptTitle="Nombre de flujo de ingreso" prompt="Nombre de las fuentes de ingresos._x000a_Únicamente ingresos pagados en nombre de empresas. NO incluya impuestos sobre la renta personal, PAYE u otros ingresos pagados en nombre de individuos. Éstos pueden ir en Info. Adicional" sqref="H22:H48" xr:uid="{D5542179-2FB1-4F51-A9A0-8B4969D42E2C}"/>
    <dataValidation type="textLength" allowBlank="1" showInputMessage="1" showErrorMessage="1" errorTitle="Por favor, no editar estas celda" error="Por favor, no edite estas celdas" sqref="J21:K21 F21:H21 F56:K57" xr:uid="{040A0F63-1C12-415F-BF0F-4E009D609B75}">
      <formula1>10000</formula1>
      <formula2>50000</formula2>
    </dataValidation>
    <dataValidation allowBlank="1" showInputMessage="1" showErrorMessage="1" errorTitle="Por favor, no editar estas celda" error="Por favor, no edite estas celdas" sqref="I21" xr:uid="{45C4F56B-DACD-4ADD-9EF3-528E1B8FF490}"/>
    <dataValidation type="whole" allowBlank="1" showInputMessage="1" showErrorMessage="1" sqref="F75:K75" xr:uid="{B41B3659-95C0-4782-8249-C45F1BA8CF71}">
      <formula1>10000</formula1>
      <formula2>50000</formula2>
    </dataValidation>
    <dataValidation type="list" allowBlank="1" showInputMessage="1" showErrorMessage="1" promptTitle="Organismo gubernamental receptor" prompt="Ingrese el nombre del organismo gubernamental receptor._x000a__x000a_Por favor, evite utilizar siglas e ingrese el nombre completo._x000a_" sqref="I22:I48" xr:uid="{57095CD9-1E20-4D31-9AD8-7B9AE2AF9C32}">
      <formula1>Government_entities_list</formula1>
    </dataValidation>
    <dataValidation type="decimal" operator="notBetween" allowBlank="1" showInputMessage="1" showErrorMessage="1" errorTitle="Número" error="Ingrese únicamente números en esta celda" promptTitle="Valor de ingreso" prompt="Favor introduzca la cifra total del flujo de ingresos según lo divulgado por el gobierno, incluyendo los no reconciliados." sqref="J22:J48" xr:uid="{E188CC06-04C5-4523-9D0F-33E094E7A8EB}">
      <formula1>0.1</formula1>
      <formula2>0.2</formula2>
    </dataValidation>
    <dataValidation type="textLength" allowBlank="1" showInputMessage="1" showErrorMessage="1" sqref="L56:N75 F7:N16 O7:O75 M28:N48 A7:A80 F17:K20 B7:E20 B76:E80 F79:N80 F76:N77 L17:L48 M17:N26 B49:H55 I53:I55 I49 I51 K49:N55 J49:J51 J53:J55" xr:uid="{C34C43B0-4B88-4697-A1F8-6046FF94A4E3}">
      <formula1>9999999</formula1>
      <formula2>99999999</formula2>
    </dataValidation>
    <dataValidation type="whole" showInputMessage="1" showErrorMessage="1" sqref="F81:J83" xr:uid="{B7AD1CD3-3435-4388-8581-6F3418A86CFB}">
      <formula1>999999</formula1>
      <formula2>99999999</formula2>
    </dataValidation>
    <dataValidation type="whole" allowBlank="1" showInputMessage="1" showErrorMessage="1" errorTitle="No editar estas celdas" error="Por favor, no edite estas celdas" sqref="F78" xr:uid="{AA3C6388-431E-4A6D-B5DD-F4EEDC10D88F}">
      <formula1>10000</formula1>
      <formula2>50000</formula2>
    </dataValidation>
  </dataValidations>
  <hyperlinks>
    <hyperlink ref="F20" r:id="rId1" location="r4-1" display="EITI Requirement 4.1" xr:uid="{EB616848-9320-443F-A042-28F04868856E}"/>
    <hyperlink ref="M19" r:id="rId2" location="r5-1" display="EITI Requirement 5.1" xr:uid="{D1298250-E9A8-4B35-9832-EB42334EC5CC}"/>
    <hyperlink ref="M28:N28" r:id="rId3" display="or, https://www.imf.org/external/np/sta/gfsm/" xr:uid="{ED98266D-9C6A-475A-AB61-D443AE108B68}"/>
    <hyperlink ref="M27:N27" r:id="rId4" display="Puede encontrar más información orientativa en https://eiti.org/es/documento/plantilla-datos-resumidos-del-eiti" xr:uid="{245C551A-022C-4118-93AE-DE947C77AF2B}"/>
    <hyperlink ref="F79:J79" r:id="rId5" display="Give us your feedback or report a conflict in the data! Write to us at  data@eiti.org" xr:uid="{BE61C198-B901-4D2C-AF0A-79325926C041}"/>
    <hyperlink ref="F78:J78" r:id="rId6" display="Puede acceder a la versión más reciente de las plantillas de datos resumidos en https://eiti.org/es/documento/plantilla-datos-resumidos-del-eiti" xr:uid="{D5C9B493-F31A-4E14-9F9D-178DE2CC8B90}"/>
  </hyperlinks>
  <pageMargins left="0.7" right="0.7" top="0.75" bottom="0.75" header="0.3" footer="0.3"/>
  <pageSetup paperSize="9" orientation="portrait" r:id="rId7"/>
  <colBreaks count="1" manualBreakCount="1">
    <brk id="12" max="1048575" man="1"/>
  </colBreaks>
  <drawing r:id="rId8"/>
  <tableParts count="1">
    <tablePart r:id="rId9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Lists!$S$2:$S$29</xm:f>
          </x14:formula1>
          <xm:sqref>B22:E48</xm:sqref>
        </x14:dataValidation>
        <x14:dataValidation type="list" allowBlank="1" showInputMessage="1" showErrorMessage="1" promptTitle="Seleccione el sector" prompt="Seleccione de la lista el sector" xr:uid="{6D0425A3-0C8C-45E2-869B-2175D77CA88E}">
          <x14:formula1>
            <xm:f>Lists!$AA$3:$AA$9</xm:f>
          </x14:formula1>
          <xm:sqref>G22:G48</xm:sqref>
        </x14:dataValidation>
        <x14:dataValidation type="list" allowBlank="1" showInputMessage="1" showErrorMessage="1" xr:uid="{84FF5E48-7B81-4123-B271-67A5E717896F}">
          <x14:formula1>
            <xm:f>Lists!$I$11:$I$168</xm:f>
          </x14:formula1>
          <xm:sqref>K22:K48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1:AH53"/>
  <sheetViews>
    <sheetView showGridLines="0" topLeftCell="F16" zoomScale="85" zoomScaleNormal="85" workbookViewId="0">
      <selection activeCell="K34" sqref="K34"/>
    </sheetView>
  </sheetViews>
  <sheetFormatPr defaultColWidth="9.1796875" defaultRowHeight="14" x14ac:dyDescent="0.35"/>
  <cols>
    <col min="1" max="1" width="3.81640625" style="19" customWidth="1"/>
    <col min="2" max="2" width="0.1796875" style="19" customWidth="1"/>
    <col min="3" max="3" width="18.7265625" style="19" customWidth="1"/>
    <col min="4" max="4" width="26" style="19" bestFit="1" customWidth="1"/>
    <col min="5" max="5" width="30.54296875" style="19" bestFit="1" customWidth="1"/>
    <col min="6" max="6" width="31.54296875" style="19" bestFit="1" customWidth="1"/>
    <col min="7" max="7" width="34.26953125" style="19" bestFit="1" customWidth="1"/>
    <col min="8" max="8" width="22.81640625" style="19" bestFit="1" customWidth="1"/>
    <col min="9" max="9" width="27.1796875" style="19" bestFit="1" customWidth="1"/>
    <col min="10" max="10" width="22" style="19" bestFit="1" customWidth="1"/>
    <col min="11" max="11" width="37.26953125" style="19" bestFit="1" customWidth="1"/>
    <col min="12" max="12" width="38.54296875" style="19" bestFit="1" customWidth="1"/>
    <col min="13" max="13" width="26" style="19" bestFit="1" customWidth="1"/>
    <col min="14" max="14" width="16.7265625" style="19" bestFit="1" customWidth="1"/>
    <col min="15" max="15" width="4" style="19" customWidth="1"/>
    <col min="16" max="16" width="9.1796875" style="19"/>
    <col min="17" max="33" width="15.81640625" style="25" customWidth="1"/>
    <col min="34" max="16384" width="9.1796875" style="19"/>
  </cols>
  <sheetData>
    <row r="1" spans="2:34" x14ac:dyDescent="0.35">
      <c r="C1" s="25"/>
      <c r="D1" s="25"/>
      <c r="E1" s="25"/>
      <c r="F1" s="25"/>
      <c r="G1" s="25"/>
      <c r="H1" s="25"/>
      <c r="I1" s="25"/>
      <c r="J1" s="25"/>
      <c r="K1" s="25"/>
    </row>
    <row r="2" spans="2:34" s="47" customFormat="1" ht="15" x14ac:dyDescent="0.4">
      <c r="C2" s="281" t="s">
        <v>1762</v>
      </c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</row>
    <row r="3" spans="2:34" ht="21" customHeight="1" x14ac:dyDescent="0.35">
      <c r="C3" s="319" t="s">
        <v>1491</v>
      </c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</row>
    <row r="4" spans="2:34" s="47" customFormat="1" ht="15.65" customHeight="1" x14ac:dyDescent="0.4">
      <c r="C4" s="320" t="s">
        <v>1763</v>
      </c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</row>
    <row r="5" spans="2:34" s="47" customFormat="1" ht="15.65" customHeight="1" x14ac:dyDescent="0.4">
      <c r="C5" s="320" t="s">
        <v>1764</v>
      </c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</row>
    <row r="6" spans="2:34" s="47" customFormat="1" ht="15.65" customHeight="1" x14ac:dyDescent="0.4">
      <c r="C6" s="320" t="s">
        <v>1765</v>
      </c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</row>
    <row r="7" spans="2:34" s="47" customFormat="1" ht="15.65" customHeight="1" x14ac:dyDescent="0.4">
      <c r="C7" s="320" t="s">
        <v>1766</v>
      </c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</row>
    <row r="8" spans="2:34" s="47" customFormat="1" ht="15.65" customHeight="1" x14ac:dyDescent="0.4">
      <c r="C8" s="320" t="s">
        <v>1767</v>
      </c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</row>
    <row r="9" spans="2:34" s="47" customFormat="1" ht="15" x14ac:dyDescent="0.4">
      <c r="C9" s="294" t="s">
        <v>1676</v>
      </c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</row>
    <row r="10" spans="2:34" x14ac:dyDescent="0.35"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</row>
    <row r="11" spans="2:34" ht="22.5" x14ac:dyDescent="0.35">
      <c r="C11" s="295" t="s">
        <v>1768</v>
      </c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</row>
    <row r="12" spans="2:34" s="47" customFormat="1" ht="14.25" customHeight="1" x14ac:dyDescent="0.4"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</row>
    <row r="13" spans="2:34" s="47" customFormat="1" ht="15.75" customHeight="1" x14ac:dyDescent="0.4">
      <c r="B13" s="315" t="s">
        <v>1769</v>
      </c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</row>
    <row r="14" spans="2:34" s="47" customFormat="1" ht="15" x14ac:dyDescent="0.4">
      <c r="B14" s="47" t="s">
        <v>1418</v>
      </c>
      <c r="C14" s="47" t="s">
        <v>1770</v>
      </c>
      <c r="D14" s="47" t="s">
        <v>1729</v>
      </c>
      <c r="E14" s="47" t="s">
        <v>1728</v>
      </c>
      <c r="F14" s="47" t="s">
        <v>1771</v>
      </c>
      <c r="G14" s="47" t="s">
        <v>1772</v>
      </c>
      <c r="H14" s="47" t="s">
        <v>1773</v>
      </c>
      <c r="I14" s="47" t="s">
        <v>1774</v>
      </c>
      <c r="J14" s="47" t="s">
        <v>1730</v>
      </c>
      <c r="K14" s="47" t="s">
        <v>1775</v>
      </c>
      <c r="L14" s="47" t="s">
        <v>1776</v>
      </c>
      <c r="M14" s="47" t="s">
        <v>1777</v>
      </c>
      <c r="N14" s="47" t="s">
        <v>1778</v>
      </c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</row>
    <row r="15" spans="2:34" s="47" customFormat="1" ht="15" x14ac:dyDescent="0.4">
      <c r="B15" s="47" t="str">
        <f>VLOOKUP(C15,Companies[],3,FALSE)</f>
        <v>&lt;Usar Identificador de Persona Jurídica si se dispone de él&gt;</v>
      </c>
      <c r="C15" s="47" t="s">
        <v>1428</v>
      </c>
      <c r="D15" s="47" t="s">
        <v>1686</v>
      </c>
      <c r="E15" s="47" t="s">
        <v>1751</v>
      </c>
      <c r="F15" s="47" t="s">
        <v>983</v>
      </c>
      <c r="G15" s="47" t="s">
        <v>983</v>
      </c>
      <c r="H15" s="47" t="s">
        <v>1435</v>
      </c>
      <c r="I15" s="47" t="s">
        <v>1177</v>
      </c>
      <c r="J15" s="188">
        <v>10000000</v>
      </c>
      <c r="M15" s="47" t="s">
        <v>1666</v>
      </c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</row>
    <row r="16" spans="2:34" s="47" customFormat="1" ht="15" x14ac:dyDescent="0.4">
      <c r="B16" s="47" t="str">
        <f>VLOOKUP(C16,Companies[],3,FALSE)</f>
        <v>&lt;Usar Identificador de Persona Jurídica si se dispone de él&gt;</v>
      </c>
      <c r="C16" s="47" t="s">
        <v>1428</v>
      </c>
      <c r="D16" s="47" t="s">
        <v>1686</v>
      </c>
      <c r="E16" s="47" t="s">
        <v>1752</v>
      </c>
      <c r="F16" s="47" t="s">
        <v>983</v>
      </c>
      <c r="G16" s="47" t="s">
        <v>983</v>
      </c>
      <c r="H16" s="47" t="s">
        <v>1797</v>
      </c>
      <c r="I16" s="47" t="s">
        <v>1304</v>
      </c>
      <c r="J16" s="188"/>
      <c r="M16" s="47" t="s">
        <v>1666</v>
      </c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</row>
    <row r="17" spans="2:34" s="47" customFormat="1" ht="15" x14ac:dyDescent="0.4">
      <c r="B17" s="47" t="str">
        <f>VLOOKUP(C17,Companies[],3,FALSE)</f>
        <v>&lt;Usar Identificador de Persona Jurídica si se dispone de él&gt;</v>
      </c>
      <c r="C17" s="47" t="s">
        <v>1428</v>
      </c>
      <c r="D17" s="47" t="s">
        <v>1689</v>
      </c>
      <c r="E17" s="47" t="s">
        <v>1753</v>
      </c>
      <c r="F17" s="47" t="s">
        <v>1780</v>
      </c>
      <c r="G17" s="47" t="s">
        <v>1780</v>
      </c>
      <c r="H17" s="47" t="s">
        <v>1440</v>
      </c>
      <c r="I17" s="47" t="s">
        <v>1304</v>
      </c>
      <c r="J17" s="188"/>
      <c r="M17" s="47" t="s">
        <v>1666</v>
      </c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</row>
    <row r="18" spans="2:34" s="47" customFormat="1" ht="15" x14ac:dyDescent="0.4">
      <c r="B18" s="47" t="str">
        <f>VLOOKUP(C18,Companies[],3,FALSE)</f>
        <v>&lt;Usar Identificador de Persona Jurídica si se dispone de él&gt;</v>
      </c>
      <c r="C18" s="47" t="s">
        <v>1428</v>
      </c>
      <c r="D18" s="47" t="s">
        <v>1689</v>
      </c>
      <c r="E18" s="47" t="s">
        <v>1754</v>
      </c>
      <c r="F18" s="47" t="s">
        <v>1780</v>
      </c>
      <c r="G18" s="47" t="s">
        <v>1780</v>
      </c>
      <c r="H18" s="47" t="s">
        <v>1440</v>
      </c>
      <c r="I18" s="47" t="s">
        <v>1304</v>
      </c>
      <c r="J18" s="188"/>
      <c r="M18" s="47" t="s">
        <v>1666</v>
      </c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</row>
    <row r="19" spans="2:34" s="47" customFormat="1" ht="15" x14ac:dyDescent="0.4">
      <c r="B19" s="47" t="str">
        <f>VLOOKUP(C19,Companies[],3,FALSE)</f>
        <v>&lt;Usar Identificador de Persona Jurídica si se dispone de él&gt;</v>
      </c>
      <c r="C19" s="47" t="s">
        <v>1428</v>
      </c>
      <c r="D19" s="47" t="s">
        <v>1690</v>
      </c>
      <c r="E19" s="47" t="s">
        <v>1755</v>
      </c>
      <c r="F19" s="47" t="s">
        <v>1780</v>
      </c>
      <c r="G19" s="47" t="s">
        <v>1780</v>
      </c>
      <c r="H19" s="47" t="s">
        <v>1435</v>
      </c>
      <c r="I19" s="47" t="s">
        <v>1304</v>
      </c>
      <c r="J19" s="188"/>
      <c r="M19" s="47" t="s">
        <v>1666</v>
      </c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</row>
    <row r="20" spans="2:34" s="47" customFormat="1" ht="15" x14ac:dyDescent="0.4">
      <c r="B20" s="47" t="str">
        <f>VLOOKUP(C20,Companies[],3,FALSE)</f>
        <v>&lt;Usar Identificador de Persona Jurídica si se dispone de él&gt;</v>
      </c>
      <c r="C20" s="47" t="s">
        <v>1428</v>
      </c>
      <c r="D20" s="47" t="s">
        <v>1690</v>
      </c>
      <c r="E20" s="47" t="s">
        <v>1756</v>
      </c>
      <c r="F20" s="47" t="s">
        <v>1780</v>
      </c>
      <c r="G20" s="47" t="s">
        <v>1780</v>
      </c>
      <c r="H20" s="47" t="s">
        <v>1435</v>
      </c>
      <c r="I20" s="47" t="s">
        <v>1177</v>
      </c>
      <c r="J20" s="188">
        <v>755000</v>
      </c>
      <c r="M20" s="47" t="s">
        <v>1666</v>
      </c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</row>
    <row r="21" spans="2:34" s="47" customFormat="1" ht="15" x14ac:dyDescent="0.4">
      <c r="B21" s="47" t="str">
        <f>VLOOKUP(C21,Companies[],3,FALSE)</f>
        <v>&lt;Usar Identificador de Persona Jurídica si se dispone de él&gt;</v>
      </c>
      <c r="C21" s="47" t="s">
        <v>1428</v>
      </c>
      <c r="D21" s="47" t="s">
        <v>1690</v>
      </c>
      <c r="E21" s="47" t="s">
        <v>1757</v>
      </c>
      <c r="F21" s="47" t="s">
        <v>1780</v>
      </c>
      <c r="G21" s="47" t="s">
        <v>1780</v>
      </c>
      <c r="H21" s="47" t="s">
        <v>1435</v>
      </c>
      <c r="I21" s="47" t="s">
        <v>1177</v>
      </c>
      <c r="J21" s="188">
        <v>2870000</v>
      </c>
      <c r="M21" s="47" t="s">
        <v>1666</v>
      </c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</row>
    <row r="22" spans="2:34" s="47" customFormat="1" ht="15" x14ac:dyDescent="0.4">
      <c r="B22" s="47" t="str">
        <f>VLOOKUP(C22,Companies[],3,FALSE)</f>
        <v>&lt;Usar Identificador de Persona Jurídica si se dispone de él&gt;</v>
      </c>
      <c r="C22" s="47" t="s">
        <v>1428</v>
      </c>
      <c r="D22" s="47" t="s">
        <v>1760</v>
      </c>
      <c r="E22" s="47" t="s">
        <v>1779</v>
      </c>
      <c r="F22" s="47" t="s">
        <v>1780</v>
      </c>
      <c r="G22" s="47" t="s">
        <v>1780</v>
      </c>
      <c r="H22" s="47" t="s">
        <v>1438</v>
      </c>
      <c r="I22" s="47" t="s">
        <v>1304</v>
      </c>
      <c r="J22" s="188"/>
      <c r="M22" s="47" t="s">
        <v>1666</v>
      </c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</row>
    <row r="23" spans="2:34" s="47" customFormat="1" ht="15" x14ac:dyDescent="0.4">
      <c r="B23" s="47" t="str">
        <f>VLOOKUP(C23,Companies[],3,FALSE)</f>
        <v>&lt;Usar Identificador de Persona Jurídica si se dispone de él&gt;</v>
      </c>
      <c r="C23" s="47" t="s">
        <v>1428</v>
      </c>
      <c r="D23" s="47" t="s">
        <v>1760</v>
      </c>
      <c r="E23" s="47" t="s">
        <v>1758</v>
      </c>
      <c r="F23" s="47" t="s">
        <v>1780</v>
      </c>
      <c r="G23" s="47" t="s">
        <v>1780</v>
      </c>
      <c r="H23" s="47" t="s">
        <v>1440</v>
      </c>
      <c r="I23" s="47" t="s">
        <v>1304</v>
      </c>
      <c r="J23" s="188"/>
      <c r="M23" s="47" t="s">
        <v>1666</v>
      </c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</row>
    <row r="24" spans="2:34" s="47" customFormat="1" ht="15" x14ac:dyDescent="0.4">
      <c r="B24" s="47" t="str">
        <f>VLOOKUP(C24,Companies[],3,FALSE)</f>
        <v>&lt;Usar Identificador de Persona Jurídica si se dispone de él&gt;</v>
      </c>
      <c r="C24" s="47" t="s">
        <v>1436</v>
      </c>
      <c r="D24" s="47" t="s">
        <v>1689</v>
      </c>
      <c r="E24" s="47" t="s">
        <v>1779</v>
      </c>
      <c r="F24" s="47" t="s">
        <v>1780</v>
      </c>
      <c r="G24" s="47" t="s">
        <v>1780</v>
      </c>
      <c r="H24" s="47" t="s">
        <v>1438</v>
      </c>
      <c r="I24" s="47" t="s">
        <v>1304</v>
      </c>
      <c r="J24" s="188"/>
      <c r="M24" s="47" t="s">
        <v>1666</v>
      </c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</row>
    <row r="25" spans="2:34" s="47" customFormat="1" ht="15" x14ac:dyDescent="0.4">
      <c r="B25" s="47" t="str">
        <f>VLOOKUP(C25,Companies[],3,FALSE)</f>
        <v>&lt;Usar Identificador de Persona Jurídica si se dispone de él&gt;</v>
      </c>
      <c r="C25" s="47" t="s">
        <v>1436</v>
      </c>
      <c r="D25" s="47" t="s">
        <v>1689</v>
      </c>
      <c r="E25" s="47" t="s">
        <v>1758</v>
      </c>
      <c r="F25" s="47" t="s">
        <v>1780</v>
      </c>
      <c r="G25" s="47" t="s">
        <v>1780</v>
      </c>
      <c r="H25" s="47" t="s">
        <v>1440</v>
      </c>
      <c r="I25" s="47" t="s">
        <v>1177</v>
      </c>
      <c r="J25" s="188">
        <v>1000000</v>
      </c>
      <c r="M25" s="47" t="s">
        <v>1666</v>
      </c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</row>
    <row r="26" spans="2:34" s="47" customFormat="1" ht="15" x14ac:dyDescent="0.4">
      <c r="B26" s="47" t="str">
        <f>VLOOKUP(C26,Companies[],3,FALSE)</f>
        <v>&lt;Usar Identificador de Persona Jurídica si se dispone de él&gt;</v>
      </c>
      <c r="C26" s="47" t="s">
        <v>1436</v>
      </c>
      <c r="D26" s="47" t="s">
        <v>1690</v>
      </c>
      <c r="E26" s="47" t="s">
        <v>1757</v>
      </c>
      <c r="F26" s="47" t="s">
        <v>1780</v>
      </c>
      <c r="G26" s="47" t="s">
        <v>1780</v>
      </c>
      <c r="H26" s="47" t="s">
        <v>1438</v>
      </c>
      <c r="I26" s="47" t="s">
        <v>1304</v>
      </c>
      <c r="J26" s="188"/>
      <c r="M26" s="47" t="s">
        <v>1666</v>
      </c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</row>
    <row r="27" spans="2:34" s="47" customFormat="1" ht="15" x14ac:dyDescent="0.4">
      <c r="B27" s="47" t="str">
        <f>VLOOKUP(C27,Companies[],3,FALSE)</f>
        <v>&lt;Usar Identificador de Persona Jurídica si se dispone de él&gt;</v>
      </c>
      <c r="C27" s="47" t="s">
        <v>1436</v>
      </c>
      <c r="D27" s="47" t="s">
        <v>1690</v>
      </c>
      <c r="E27" s="47" t="s">
        <v>1756</v>
      </c>
      <c r="F27" s="47" t="s">
        <v>1780</v>
      </c>
      <c r="G27" s="47" t="s">
        <v>1780</v>
      </c>
      <c r="H27" s="47" t="s">
        <v>1438</v>
      </c>
      <c r="I27" s="47" t="s">
        <v>1304</v>
      </c>
      <c r="J27" s="188"/>
      <c r="M27" s="47" t="s">
        <v>1666</v>
      </c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</row>
    <row r="28" spans="2:34" s="47" customFormat="1" ht="15" x14ac:dyDescent="0.4">
      <c r="B28" s="47" t="str">
        <f>VLOOKUP(C28,Companies[],3,FALSE)</f>
        <v>&lt;Usar Identificador de Persona Jurídica si se dispone de él&gt;</v>
      </c>
      <c r="C28" s="47" t="s">
        <v>1436</v>
      </c>
      <c r="D28" s="47" t="s">
        <v>1690</v>
      </c>
      <c r="E28" s="47" t="s">
        <v>1757</v>
      </c>
      <c r="F28" s="47" t="s">
        <v>1780</v>
      </c>
      <c r="G28" s="47" t="s">
        <v>1780</v>
      </c>
      <c r="H28" s="47" t="s">
        <v>1438</v>
      </c>
      <c r="I28" s="47" t="s">
        <v>1304</v>
      </c>
      <c r="J28" s="188"/>
      <c r="M28" s="47" t="s">
        <v>1666</v>
      </c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</row>
    <row r="29" spans="2:34" s="47" customFormat="1" ht="15" x14ac:dyDescent="0.4">
      <c r="B29" s="47" t="str">
        <f>VLOOKUP(C29,Companies[],3,FALSE)</f>
        <v>&lt;Usar Identificador de Persona Jurídica si se dispone de él&gt;</v>
      </c>
      <c r="C29" s="47" t="s">
        <v>1436</v>
      </c>
      <c r="D29" s="47" t="s">
        <v>1760</v>
      </c>
      <c r="E29" s="47" t="s">
        <v>1779</v>
      </c>
      <c r="F29" s="47" t="s">
        <v>1780</v>
      </c>
      <c r="G29" s="47" t="s">
        <v>1780</v>
      </c>
      <c r="H29" s="47" t="s">
        <v>1438</v>
      </c>
      <c r="I29" s="47" t="s">
        <v>1304</v>
      </c>
      <c r="J29" s="188"/>
      <c r="M29" s="47" t="s">
        <v>1666</v>
      </c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</row>
    <row r="30" spans="2:34" s="47" customFormat="1" ht="15" x14ac:dyDescent="0.4">
      <c r="B30" s="47" t="str">
        <f>VLOOKUP(C30,Companies[],3,FALSE)</f>
        <v>&lt;Usar Identificador de Persona Jurídica si se dispone de él&gt;</v>
      </c>
      <c r="C30" s="47" t="s">
        <v>1436</v>
      </c>
      <c r="D30" s="47" t="s">
        <v>1760</v>
      </c>
      <c r="E30" s="47" t="s">
        <v>1758</v>
      </c>
      <c r="F30" s="47" t="s">
        <v>1780</v>
      </c>
      <c r="G30" s="47" t="s">
        <v>1780</v>
      </c>
      <c r="H30" s="47" t="s">
        <v>1438</v>
      </c>
      <c r="I30" s="47" t="s">
        <v>1304</v>
      </c>
      <c r="J30" s="188"/>
      <c r="M30" s="47" t="s">
        <v>1666</v>
      </c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</row>
    <row r="31" spans="2:34" s="47" customFormat="1" ht="15" x14ac:dyDescent="0.4">
      <c r="B31" s="189" t="e">
        <f>VLOOKUP(C31,Companies[],3,FALSE)</f>
        <v>#N/A</v>
      </c>
      <c r="C31" s="189" t="s">
        <v>1692</v>
      </c>
      <c r="H31" s="189"/>
      <c r="J31" s="188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</row>
    <row r="32" spans="2:34" s="47" customFormat="1" ht="15.5" thickBot="1" x14ac:dyDescent="0.45">
      <c r="G32" s="190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</row>
    <row r="33" spans="3:33" s="47" customFormat="1" ht="15.5" thickBot="1" x14ac:dyDescent="0.45">
      <c r="G33" s="190"/>
      <c r="H33" s="191" t="s">
        <v>2027</v>
      </c>
      <c r="I33" s="192"/>
      <c r="J33" s="193">
        <f>SUMIF(Table10[Moneda de la información],"USD",Table10[Valor de ingresos])+(IFERROR(SUMIF(Table10[Moneda de la información],"&lt;&gt;USD",Table10[Valor de ingresos])/'Parte 1 - Datos generales'!$E$45,0))</f>
        <v>14625000</v>
      </c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</row>
    <row r="34" spans="3:33" s="47" customFormat="1" ht="15.5" thickBot="1" x14ac:dyDescent="0.45">
      <c r="G34" s="190"/>
      <c r="I34" s="268"/>
      <c r="J34" s="269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</row>
    <row r="35" spans="3:33" s="47" customFormat="1" ht="15.5" thickBot="1" x14ac:dyDescent="0.45">
      <c r="G35" s="190"/>
      <c r="H35" s="191" t="str">
        <f>"Total en "&amp;'Parte 1 - Datos generales'!$E$44</f>
        <v>Total en XXX</v>
      </c>
      <c r="I35" s="192"/>
      <c r="J35" s="193">
        <f>IF('Parte 1 - Datos generales'!$E$44="USD",0,SUMIF(Table10[Moneda de la información],'Parte 1 - Datos generales'!$E$44,Table10[Valor de ingresos]))+(IFERROR(SUMIF(Table10[Moneda de la información],"USD",Table10[Valor de ingresos])*'Parte 1 - Datos generales'!$E$45,0))</f>
        <v>0</v>
      </c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</row>
    <row r="36" spans="3:33" s="47" customFormat="1" ht="15" x14ac:dyDescent="0.4"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</row>
    <row r="37" spans="3:33" ht="23.25" customHeight="1" x14ac:dyDescent="0.35">
      <c r="C37" s="323" t="s">
        <v>1731</v>
      </c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</row>
    <row r="38" spans="3:33" s="47" customFormat="1" ht="15" x14ac:dyDescent="0.4">
      <c r="C38" s="321" t="s">
        <v>1732</v>
      </c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</row>
    <row r="39" spans="3:33" s="47" customFormat="1" ht="15" x14ac:dyDescent="0.4"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</row>
    <row r="40" spans="3:33" s="47" customFormat="1" ht="15" x14ac:dyDescent="0.4">
      <c r="C40" s="321" t="s">
        <v>1733</v>
      </c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321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</row>
    <row r="41" spans="3:33" s="47" customFormat="1" ht="15" x14ac:dyDescent="0.4">
      <c r="C41" s="321" t="s">
        <v>1735</v>
      </c>
      <c r="D41" s="321"/>
      <c r="E41" s="321"/>
      <c r="F41" s="321"/>
      <c r="G41" s="321"/>
      <c r="H41" s="321"/>
      <c r="I41" s="321"/>
      <c r="J41" s="321"/>
      <c r="K41" s="321"/>
      <c r="L41" s="321"/>
      <c r="M41" s="321"/>
      <c r="N41" s="321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</row>
    <row r="42" spans="3:33" s="47" customFormat="1" ht="15" x14ac:dyDescent="0.4">
      <c r="C42" s="321" t="s">
        <v>1740</v>
      </c>
      <c r="D42" s="321"/>
      <c r="E42" s="321"/>
      <c r="F42" s="321"/>
      <c r="G42" s="321"/>
      <c r="H42" s="321"/>
      <c r="I42" s="321"/>
      <c r="J42" s="321"/>
      <c r="K42" s="321"/>
      <c r="L42" s="321"/>
      <c r="M42" s="321"/>
      <c r="N42" s="321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</row>
    <row r="43" spans="3:33" s="47" customFormat="1" ht="15" x14ac:dyDescent="0.4">
      <c r="C43" s="321" t="s">
        <v>1742</v>
      </c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</row>
    <row r="44" spans="3:33" s="47" customFormat="1" ht="15" x14ac:dyDescent="0.4">
      <c r="C44" s="321" t="s">
        <v>1743</v>
      </c>
      <c r="D44" s="321"/>
      <c r="E44" s="321"/>
      <c r="F44" s="321"/>
      <c r="G44" s="321"/>
      <c r="H44" s="321"/>
      <c r="I44" s="321"/>
      <c r="J44" s="321"/>
      <c r="K44" s="321"/>
      <c r="L44" s="321"/>
      <c r="M44" s="321"/>
      <c r="N44" s="321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</row>
    <row r="45" spans="3:33" s="47" customFormat="1" ht="15" x14ac:dyDescent="0.4">
      <c r="C45" s="321"/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</row>
    <row r="46" spans="3:33" s="47" customFormat="1" ht="16.5" customHeight="1" thickBot="1" x14ac:dyDescent="0.45"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</row>
    <row r="47" spans="3:33" s="47" customFormat="1" ht="15" x14ac:dyDescent="0.4">
      <c r="C47" s="317"/>
      <c r="D47" s="317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</row>
    <row r="48" spans="3:33" s="47" customFormat="1" ht="15.5" thickBot="1" x14ac:dyDescent="0.45">
      <c r="C48" s="290" t="s">
        <v>1933</v>
      </c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</row>
    <row r="49" spans="3:33" s="47" customFormat="1" ht="15" x14ac:dyDescent="0.4">
      <c r="C49" s="292" t="s">
        <v>1484</v>
      </c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</row>
    <row r="50" spans="3:33" s="47" customFormat="1" ht="15.5" thickBot="1" x14ac:dyDescent="0.45"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</row>
    <row r="51" spans="3:33" ht="15" x14ac:dyDescent="0.35">
      <c r="C51" s="287" t="s">
        <v>1485</v>
      </c>
      <c r="D51" s="287"/>
      <c r="E51" s="287"/>
      <c r="F51" s="287"/>
      <c r="G51" s="287"/>
    </row>
    <row r="52" spans="3:33" ht="15" customHeight="1" x14ac:dyDescent="0.35">
      <c r="C52" s="270" t="s">
        <v>1486</v>
      </c>
      <c r="D52" s="270"/>
      <c r="E52" s="270"/>
      <c r="F52" s="270"/>
      <c r="G52" s="270"/>
    </row>
    <row r="53" spans="3:33" ht="15" x14ac:dyDescent="0.35">
      <c r="C53" s="280" t="s">
        <v>1487</v>
      </c>
      <c r="D53" s="280"/>
      <c r="E53" s="280"/>
      <c r="F53" s="280"/>
      <c r="G53" s="280"/>
    </row>
  </sheetData>
  <protectedRanges>
    <protectedRange algorithmName="SHA-512" hashValue="19r0bVvPR7yZA0UiYij7Tv1CBk3noIABvFePbLhCJ4nk3L6A+Fy+RdPPS3STf+a52x4pG2PQK4FAkXK9epnlIA==" saltValue="gQC4yrLvnbJqxYZ0KSEoZA==" spinCount="100000" sqref="C32:D35 F32:G35 B15:D31 H15:H32" name="Government revenues_1"/>
    <protectedRange algorithmName="SHA-512" hashValue="19r0bVvPR7yZA0UiYij7Tv1CBk3noIABvFePbLhCJ4nk3L6A+Fy+RdPPS3STf+a52x4pG2PQK4FAkXK9epnlIA==" saltValue="gQC4yrLvnbJqxYZ0KSEoZA==" spinCount="100000" sqref="I15:I30 I33:I35" name="Government revenues_2"/>
  </protectedRanges>
  <mergeCells count="28">
    <mergeCell ref="C40:N40"/>
    <mergeCell ref="C41:N41"/>
    <mergeCell ref="C42:N42"/>
    <mergeCell ref="C43:N43"/>
    <mergeCell ref="B13:N13"/>
    <mergeCell ref="C46:N46"/>
    <mergeCell ref="C2:N2"/>
    <mergeCell ref="C3:N3"/>
    <mergeCell ref="C4:N4"/>
    <mergeCell ref="C5:N5"/>
    <mergeCell ref="C6:N6"/>
    <mergeCell ref="C7:N7"/>
    <mergeCell ref="C8:N8"/>
    <mergeCell ref="C9:N9"/>
    <mergeCell ref="C44:N44"/>
    <mergeCell ref="C45:N45"/>
    <mergeCell ref="C10:N10"/>
    <mergeCell ref="C11:N11"/>
    <mergeCell ref="C37:N37"/>
    <mergeCell ref="C38:N38"/>
    <mergeCell ref="C39:N39"/>
    <mergeCell ref="C51:G51"/>
    <mergeCell ref="C52:G52"/>
    <mergeCell ref="C53:G53"/>
    <mergeCell ref="C47:N47"/>
    <mergeCell ref="C48:N48"/>
    <mergeCell ref="C49:N49"/>
    <mergeCell ref="C50:N50"/>
  </mergeCells>
  <dataValidations xWindow="1133" yWindow="562" count="14">
    <dataValidation type="list" allowBlank="1" showInputMessage="1" showErrorMessage="1" sqref="D15:D31" xr:uid="{3D63B995-AC0B-4208-BD62-9C408DE48CDF}">
      <formula1>Government_entities_list</formula1>
    </dataValidation>
    <dataValidation type="list" allowBlank="1" showInputMessage="1" showErrorMessage="1" sqref="I15:I30" xr:uid="{D122FD09-F6C9-4F3D-A48A-BB98A1F564D3}">
      <formula1>Currency_code_list</formula1>
    </dataValidation>
    <dataValidation type="textLength" allowBlank="1" showInputMessage="1" showErrorMessage="1" errorTitle="Por favor, no editar estas celda" error="Por favor, no edite estas celdas" sqref="C37:N38" xr:uid="{5BD11D2E-7C8F-496F-A0AD-C865F4EBDE8D}">
      <formula1>10000</formula1>
      <formula2>50000</formula2>
    </dataValidation>
    <dataValidation type="list" allowBlank="1" showInputMessage="1" showErrorMessage="1" sqref="B15:B31" xr:uid="{2BF32111-BE6B-4DF0-BCF7-817B9CC3189C}">
      <formula1>Sector_list</formula1>
    </dataValidation>
    <dataValidation type="list" allowBlank="1" showInputMessage="1" showErrorMessage="1" sqref="F15:G31 K15:K31" xr:uid="{6330F492-8F41-4B18-8338-9C60C4BF1F85}">
      <formula1>Simple_options_list</formula1>
    </dataValidation>
    <dataValidation type="list" showInputMessage="1" showErrorMessage="1" sqref="H15:H31" xr:uid="{A6114BF9-8164-40A8-BE5B-291A21E8C59E}">
      <formula1>Projectname</formula1>
    </dataValidation>
    <dataValidation type="list" showInputMessage="1" showErrorMessage="1" sqref="C15:C31" xr:uid="{BC71062D-446F-42A4-BE9D-DD9B026D011F}">
      <formula1>Companies_list</formula1>
    </dataValidation>
    <dataValidation type="textLength" allowBlank="1" showInputMessage="1" showErrorMessage="1" sqref="O37:O50 C49:N50 A1:A50 B1:O14 B46:B50 C46:N47 B32:G36 H34 H32 H36 I32:O36" xr:uid="{FA9D5B36-9236-43A9-B346-F91F9A7BA7B2}">
      <formula1>9999999</formula1>
      <formula2>99999999</formula2>
    </dataValidation>
    <dataValidation type="decimal" operator="notBetween" allowBlank="1" showInputMessage="1" showErrorMessage="1" errorTitle="Número" error="Ingrese únicamente números en esta celda" promptTitle="Volumen en especie" prompt="Favor introduzca el volumen en especie para el flujo de ingreso, si es aplicable." sqref="L15:L31" xr:uid="{645E0D20-6279-4C3E-A19C-F3A7886D2D5E}">
      <formula1>0.1</formula1>
      <formula2>0.2</formula2>
    </dataValidation>
    <dataValidation type="list" showInputMessage="1" showErrorMessage="1" promptTitle="Nombre de flujo de ingreso" prompt="Nombre de las fuentes de ingresos._x000a_Únicamente ingresos pagados en nombre de empresas. NO incluya impuestos sobre la renta personal, PAYE u otros ingresos pagados en nombre de individuos. Éstos pueden ir en Info. Adicional" sqref="E15:E31" xr:uid="{869125D6-CA61-4F7B-AB37-BA3A25D777C0}">
      <formula1>Revenue_stream_list</formula1>
    </dataValidation>
    <dataValidation type="whole" showInputMessage="1" showErrorMessage="1" sqref="C51:G53" xr:uid="{7603110E-6EE1-455B-B7FB-841231F5D605}">
      <formula1>999999</formula1>
      <formula2>99999999</formula2>
    </dataValidation>
    <dataValidation type="whole" allowBlank="1" showInputMessage="1" showErrorMessage="1" errorTitle="No editar estas celdas" error="Por favor, no edite estas celdas" sqref="C48" xr:uid="{5C25D8C6-85F2-401D-A55C-8D0D110722A9}">
      <formula1>10000</formula1>
      <formula2>50000</formula2>
    </dataValidation>
    <dataValidation type="list" allowBlank="1" showInputMessage="1" showErrorMessage="1" errorTitle="La unidad utilizada es inválida" error="Seleccione Barriles, Sm3 (metro cúbico estándar), Toneladas métricas, onzas (oz), o quilates._x000a__x000a_Otras unidades: convierta el número a las unidades estándar, e incluya la información original en la sección de comentarios." promptTitle="Especifique la unidad de medida" prompt="Seleccione Barriles, Sm3 (metro cúbico estándar), Toneladas métricas, onzas (oz), o quilates del menú desplegable" sqref="M15:M31" xr:uid="{6F761B0F-068F-48CB-A39C-5323B494B400}">
      <formula1>"&lt;Unidad&gt;,Sm3,Sm3 o.e.,Barriles,Toneladas,oz,carats,Pce"</formula1>
    </dataValidation>
    <dataValidation type="decimal" operator="notBetween" allowBlank="1" showInputMessage="1" showErrorMessage="1" errorTitle="Número" error="Ingrese únicamente números en esta celda" promptTitle="Valor de ingreso" prompt="Favor introduzca la cifra total del flujo de ingresos reconciliado según lo divulgado por el gobierno" sqref="J15:J31" xr:uid="{702932EB-F8F5-4EC2-AA2C-EDE75808A73B}">
      <formula1>0.1</formula1>
      <formula2>0.2</formula2>
    </dataValidation>
  </dataValidations>
  <hyperlinks>
    <hyperlink ref="C9:K9" r:id="rId1" display="If you have any questions, please contact data@eiti.org" xr:uid="{6308E7A5-8DD9-4764-B460-D48B3A4B8BED}"/>
    <hyperlink ref="B13" r:id="rId2" location="r4-1" display="EITI Requirement 4.1" xr:uid="{86E1CF5D-C858-4F81-8CB0-AD0A1D9967D4}"/>
    <hyperlink ref="B13:N13" r:id="rId3" location="r4-1" display="Requisito EITI 4.1.c: Pagos de empresas ;  Requisito 4.7: Información a nivel de proyecto" xr:uid="{C27614AD-D974-4F55-AA09-3284277C6BFA}"/>
    <hyperlink ref="C49:G49" r:id="rId4" display="Give us your feedback or report a conflict in the data! Write to us at  data@eiti.org" xr:uid="{EA5FA284-53F8-4821-A238-E836FBF2DEFD}"/>
    <hyperlink ref="C48:G48" r:id="rId5" display="Puede acceder a la versión más reciente de las plantillas de datos resumidos en https://eiti.org/es/documento/plantilla-datos-resumidos-del-eiti" xr:uid="{A177DCCF-B905-49B2-968B-C519079512CC}"/>
  </hyperlinks>
  <pageMargins left="0.7" right="0.7" top="0.75" bottom="0.75" header="0.3" footer="0.3"/>
  <pageSetup paperSize="9" orientation="portrait" r:id="rId6"/>
  <tableParts count="1"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E246"/>
  <sheetViews>
    <sheetView showGridLines="0" topLeftCell="G64" zoomScale="75" zoomScaleNormal="75" workbookViewId="0">
      <selection activeCell="N76" sqref="N76"/>
    </sheetView>
  </sheetViews>
  <sheetFormatPr defaultColWidth="9.1796875" defaultRowHeight="14" x14ac:dyDescent="0.35"/>
  <cols>
    <col min="1" max="1" width="38.81640625" style="2" bestFit="1" customWidth="1"/>
    <col min="2" max="3" width="17.54296875" style="2" customWidth="1"/>
    <col min="4" max="7" width="26.453125" style="2" customWidth="1"/>
    <col min="8" max="8" width="9.1796875" style="2"/>
    <col min="9" max="9" width="24.453125" style="2" customWidth="1"/>
    <col min="10" max="10" width="28.54296875" style="2" customWidth="1"/>
    <col min="11" max="11" width="20.453125" style="2" bestFit="1" customWidth="1"/>
    <col min="12" max="13" width="9.1796875" style="2"/>
    <col min="14" max="14" width="17.453125" style="2" customWidth="1"/>
    <col min="15" max="15" width="23.453125" style="2" customWidth="1"/>
    <col min="16" max="16" width="26.81640625" style="2" customWidth="1"/>
    <col min="17" max="18" width="9.1796875" style="2"/>
    <col min="19" max="19" width="61.7265625" style="2" customWidth="1"/>
    <col min="20" max="20" width="10.81640625" style="2" customWidth="1"/>
    <col min="21" max="26" width="9.1796875" style="2"/>
    <col min="27" max="27" width="10.453125" style="2" customWidth="1"/>
    <col min="28" max="28" width="9.1796875" style="2"/>
    <col min="29" max="29" width="15.54296875" style="2" customWidth="1"/>
    <col min="30" max="30" width="9.1796875" style="2"/>
    <col min="31" max="31" width="16" style="2" customWidth="1"/>
    <col min="32" max="16384" width="9.1796875" style="2"/>
  </cols>
  <sheetData>
    <row r="1" spans="1:31" x14ac:dyDescent="0.35">
      <c r="A1" s="1" t="s">
        <v>977</v>
      </c>
      <c r="I1" s="1" t="s">
        <v>981</v>
      </c>
      <c r="K1" s="1" t="s">
        <v>1307</v>
      </c>
      <c r="N1" s="1" t="s">
        <v>1309</v>
      </c>
      <c r="S1" s="1" t="s">
        <v>1412</v>
      </c>
      <c r="AA1" s="1" t="s">
        <v>1430</v>
      </c>
      <c r="AC1" s="1" t="s">
        <v>1432</v>
      </c>
      <c r="AE1" s="1" t="s">
        <v>1450</v>
      </c>
    </row>
    <row r="2" spans="1:31" ht="14.5" x14ac:dyDescent="0.35">
      <c r="A2" s="1" t="s">
        <v>730</v>
      </c>
      <c r="B2" s="1" t="s">
        <v>731</v>
      </c>
      <c r="C2" s="1" t="s">
        <v>732</v>
      </c>
      <c r="D2" s="1" t="s">
        <v>733</v>
      </c>
      <c r="E2" s="1" t="s">
        <v>1296</v>
      </c>
      <c r="F2" s="1" t="s">
        <v>1297</v>
      </c>
      <c r="G2" s="1" t="s">
        <v>984</v>
      </c>
      <c r="I2" s="2" t="s">
        <v>982</v>
      </c>
      <c r="K2" s="2" t="s">
        <v>982</v>
      </c>
      <c r="N2" s="7" t="s">
        <v>1380</v>
      </c>
      <c r="O2" s="7" t="s">
        <v>1381</v>
      </c>
      <c r="P2" s="7" t="s">
        <v>1955</v>
      </c>
      <c r="S2" s="1" t="s">
        <v>1413</v>
      </c>
      <c r="T2" s="1" t="s">
        <v>1411</v>
      </c>
      <c r="U2" s="1" t="s">
        <v>1383</v>
      </c>
      <c r="V2" s="1" t="s">
        <v>1414</v>
      </c>
      <c r="W2" s="1" t="s">
        <v>1415</v>
      </c>
      <c r="X2" s="1" t="s">
        <v>1416</v>
      </c>
      <c r="Y2" s="1" t="s">
        <v>1417</v>
      </c>
      <c r="AA2" s="1" t="s">
        <v>1419</v>
      </c>
      <c r="AC2" s="2" t="s">
        <v>1431</v>
      </c>
      <c r="AE2" s="2" t="s">
        <v>1691</v>
      </c>
    </row>
    <row r="3" spans="1:31" x14ac:dyDescent="0.35">
      <c r="A3" s="2" t="s">
        <v>676</v>
      </c>
      <c r="B3" s="2" t="s">
        <v>677</v>
      </c>
      <c r="C3" s="2" t="s">
        <v>678</v>
      </c>
      <c r="D3" s="2" t="s">
        <v>965</v>
      </c>
      <c r="E3" s="2" t="s">
        <v>1177</v>
      </c>
      <c r="F3" s="2">
        <v>840</v>
      </c>
      <c r="G3" s="2" t="s">
        <v>1178</v>
      </c>
      <c r="I3" s="2" t="s">
        <v>1781</v>
      </c>
      <c r="K3" s="10" t="s">
        <v>1939</v>
      </c>
      <c r="N3" s="8" t="s">
        <v>1310</v>
      </c>
      <c r="O3" s="8" t="s">
        <v>1865</v>
      </c>
      <c r="P3" s="9" t="s">
        <v>1956</v>
      </c>
      <c r="S3" s="2" t="s">
        <v>1807</v>
      </c>
      <c r="T3" s="2" t="s">
        <v>1804</v>
      </c>
      <c r="U3" s="2" t="s">
        <v>1384</v>
      </c>
      <c r="V3" s="2" t="s">
        <v>1798</v>
      </c>
      <c r="W3" s="2" t="s">
        <v>1800</v>
      </c>
      <c r="X3" s="2" t="s">
        <v>1807</v>
      </c>
      <c r="Y3" s="2" t="s">
        <v>1807</v>
      </c>
      <c r="AA3" s="2" t="s">
        <v>1787</v>
      </c>
      <c r="AC3" s="2" t="s">
        <v>1789</v>
      </c>
      <c r="AE3" s="2" t="s">
        <v>1687</v>
      </c>
    </row>
    <row r="4" spans="1:31" x14ac:dyDescent="0.35">
      <c r="A4" s="2" t="s">
        <v>1</v>
      </c>
      <c r="B4" s="2" t="s">
        <v>2</v>
      </c>
      <c r="C4" s="2" t="s">
        <v>3</v>
      </c>
      <c r="D4" s="2" t="s">
        <v>734</v>
      </c>
      <c r="E4" s="2" t="s">
        <v>987</v>
      </c>
      <c r="F4" s="2">
        <v>971</v>
      </c>
      <c r="G4" s="2" t="s">
        <v>988</v>
      </c>
      <c r="I4" s="2" t="s">
        <v>1780</v>
      </c>
      <c r="K4" s="11" t="s">
        <v>1784</v>
      </c>
      <c r="N4" s="8" t="s">
        <v>1311</v>
      </c>
      <c r="O4" s="8" t="s">
        <v>1866</v>
      </c>
      <c r="P4" s="9" t="s">
        <v>1957</v>
      </c>
      <c r="S4" s="2" t="s">
        <v>1805</v>
      </c>
      <c r="T4" s="2" t="s">
        <v>1806</v>
      </c>
      <c r="U4" s="2" t="s">
        <v>1385</v>
      </c>
      <c r="V4" s="2" t="s">
        <v>1798</v>
      </c>
      <c r="W4" s="2" t="s">
        <v>1800</v>
      </c>
      <c r="X4" s="2" t="s">
        <v>1805</v>
      </c>
      <c r="Y4" s="2" t="s">
        <v>1805</v>
      </c>
      <c r="AA4" s="2" t="s">
        <v>1531</v>
      </c>
      <c r="AC4" s="2" t="s">
        <v>1790</v>
      </c>
      <c r="AE4" s="2" t="s">
        <v>1793</v>
      </c>
    </row>
    <row r="5" spans="1:31" x14ac:dyDescent="0.35">
      <c r="A5" s="2" t="s">
        <v>4</v>
      </c>
      <c r="B5" s="2" t="s">
        <v>5</v>
      </c>
      <c r="C5" s="2" t="s">
        <v>6</v>
      </c>
      <c r="D5" s="2" t="s">
        <v>735</v>
      </c>
      <c r="E5" s="2" t="s">
        <v>1058</v>
      </c>
      <c r="F5" s="2">
        <v>978</v>
      </c>
      <c r="G5" s="2" t="s">
        <v>1059</v>
      </c>
      <c r="I5" s="2" t="s">
        <v>1782</v>
      </c>
      <c r="K5" s="2" t="s">
        <v>1785</v>
      </c>
      <c r="N5" s="8" t="s">
        <v>1312</v>
      </c>
      <c r="O5" s="8" t="s">
        <v>1867</v>
      </c>
      <c r="P5" s="9" t="s">
        <v>1958</v>
      </c>
      <c r="S5" s="2" t="s">
        <v>1802</v>
      </c>
      <c r="T5" s="2" t="s">
        <v>1801</v>
      </c>
      <c r="U5" s="2" t="s">
        <v>1386</v>
      </c>
      <c r="V5" s="2" t="s">
        <v>1798</v>
      </c>
      <c r="W5" s="2" t="s">
        <v>1802</v>
      </c>
      <c r="X5" s="2" t="s">
        <v>1802</v>
      </c>
      <c r="Y5" s="2" t="s">
        <v>1802</v>
      </c>
      <c r="AA5" s="2" t="s">
        <v>978</v>
      </c>
      <c r="AC5" s="2" t="s">
        <v>1791</v>
      </c>
      <c r="AE5" s="2" t="s">
        <v>1794</v>
      </c>
    </row>
    <row r="6" spans="1:31" x14ac:dyDescent="0.35">
      <c r="A6" s="2" t="s">
        <v>7</v>
      </c>
      <c r="B6" s="2" t="s">
        <v>8</v>
      </c>
      <c r="C6" s="2" t="s">
        <v>9</v>
      </c>
      <c r="D6" s="2" t="s">
        <v>736</v>
      </c>
      <c r="E6" s="2" t="s">
        <v>989</v>
      </c>
      <c r="F6" s="2">
        <v>8</v>
      </c>
      <c r="G6" s="2" t="s">
        <v>990</v>
      </c>
      <c r="I6" s="2" t="s">
        <v>983</v>
      </c>
      <c r="K6" s="2" t="s">
        <v>1783</v>
      </c>
      <c r="N6" s="8" t="s">
        <v>1313</v>
      </c>
      <c r="O6" s="8" t="s">
        <v>1868</v>
      </c>
      <c r="P6" s="9" t="s">
        <v>1959</v>
      </c>
      <c r="S6" s="2" t="s">
        <v>1803</v>
      </c>
      <c r="T6" s="2" t="s">
        <v>1808</v>
      </c>
      <c r="U6" s="2" t="s">
        <v>1387</v>
      </c>
      <c r="V6" s="2" t="s">
        <v>1798</v>
      </c>
      <c r="W6" s="2" t="s">
        <v>1803</v>
      </c>
      <c r="X6" s="2" t="s">
        <v>1803</v>
      </c>
      <c r="Y6" s="2" t="s">
        <v>1803</v>
      </c>
      <c r="AA6" s="2" t="s">
        <v>1704</v>
      </c>
      <c r="AC6" s="2" t="s">
        <v>1792</v>
      </c>
      <c r="AE6" s="2" t="s">
        <v>1795</v>
      </c>
    </row>
    <row r="7" spans="1:31" x14ac:dyDescent="0.35">
      <c r="A7" s="2" t="s">
        <v>10</v>
      </c>
      <c r="B7" s="2" t="s">
        <v>11</v>
      </c>
      <c r="C7" s="2" t="s">
        <v>12</v>
      </c>
      <c r="D7" s="2" t="s">
        <v>737</v>
      </c>
      <c r="E7" s="2" t="s">
        <v>1050</v>
      </c>
      <c r="F7" s="2">
        <v>12</v>
      </c>
      <c r="G7" s="2" t="s">
        <v>1051</v>
      </c>
      <c r="I7" s="2" t="s">
        <v>1783</v>
      </c>
      <c r="K7" s="2" t="s">
        <v>1786</v>
      </c>
      <c r="N7" s="8" t="s">
        <v>1314</v>
      </c>
      <c r="O7" s="8" t="s">
        <v>1869</v>
      </c>
      <c r="P7" s="9" t="s">
        <v>1960</v>
      </c>
      <c r="S7" s="2" t="s">
        <v>1809</v>
      </c>
      <c r="T7" s="2" t="s">
        <v>1810</v>
      </c>
      <c r="U7" s="2" t="s">
        <v>1388</v>
      </c>
      <c r="V7" s="2" t="s">
        <v>1798</v>
      </c>
      <c r="W7" s="2" t="s">
        <v>1811</v>
      </c>
      <c r="X7" s="2" t="s">
        <v>1809</v>
      </c>
      <c r="Y7" s="2" t="s">
        <v>1809</v>
      </c>
      <c r="AA7" s="2" t="s">
        <v>1783</v>
      </c>
      <c r="AC7" s="2" t="s">
        <v>1685</v>
      </c>
      <c r="AE7" s="2" t="s">
        <v>1796</v>
      </c>
    </row>
    <row r="8" spans="1:31" x14ac:dyDescent="0.35">
      <c r="A8" s="2" t="s">
        <v>13</v>
      </c>
      <c r="B8" s="2" t="s">
        <v>14</v>
      </c>
      <c r="C8" s="2" t="s">
        <v>15</v>
      </c>
      <c r="D8" s="2" t="s">
        <v>738</v>
      </c>
      <c r="E8" s="2" t="s">
        <v>1177</v>
      </c>
      <c r="F8" s="2">
        <v>840</v>
      </c>
      <c r="G8" s="2" t="s">
        <v>1178</v>
      </c>
      <c r="N8" s="8" t="s">
        <v>2033</v>
      </c>
      <c r="O8" s="8" t="s">
        <v>2034</v>
      </c>
      <c r="P8" s="9" t="str">
        <f>Table5_Commodities_list[[#This Row],[HS Product Description]]&amp;", volumen"</f>
        <v>Ferroaleaciones (7202), volumen</v>
      </c>
      <c r="S8" s="2" t="s">
        <v>1812</v>
      </c>
      <c r="T8" s="2" t="s">
        <v>1813</v>
      </c>
      <c r="U8" s="2" t="s">
        <v>1389</v>
      </c>
      <c r="V8" s="2" t="s">
        <v>1798</v>
      </c>
      <c r="W8" s="2" t="s">
        <v>1811</v>
      </c>
      <c r="X8" s="2" t="s">
        <v>1812</v>
      </c>
      <c r="Y8" s="2" t="s">
        <v>1812</v>
      </c>
      <c r="AA8" s="2" t="s">
        <v>1788</v>
      </c>
      <c r="AC8" s="2" t="s">
        <v>1783</v>
      </c>
    </row>
    <row r="9" spans="1:31" x14ac:dyDescent="0.35">
      <c r="A9" s="2" t="s">
        <v>16</v>
      </c>
      <c r="B9" s="2" t="s">
        <v>17</v>
      </c>
      <c r="C9" s="2" t="s">
        <v>18</v>
      </c>
      <c r="D9" s="2" t="s">
        <v>739</v>
      </c>
      <c r="E9" s="2" t="s">
        <v>1058</v>
      </c>
      <c r="F9" s="2">
        <v>978</v>
      </c>
      <c r="G9" s="2" t="s">
        <v>1059</v>
      </c>
      <c r="I9" s="1" t="s">
        <v>1308</v>
      </c>
      <c r="N9" s="8" t="s">
        <v>1315</v>
      </c>
      <c r="O9" s="8" t="s">
        <v>1870</v>
      </c>
      <c r="P9" s="9" t="s">
        <v>1961</v>
      </c>
      <c r="S9" s="2" t="s">
        <v>1814</v>
      </c>
      <c r="T9" s="2" t="s">
        <v>1815</v>
      </c>
      <c r="U9" s="2" t="s">
        <v>1390</v>
      </c>
      <c r="V9" s="2" t="s">
        <v>1798</v>
      </c>
      <c r="W9" s="2" t="s">
        <v>1811</v>
      </c>
      <c r="X9" s="2" t="s">
        <v>1816</v>
      </c>
      <c r="Y9" s="2" t="s">
        <v>1814</v>
      </c>
      <c r="AA9" s="2" t="s">
        <v>1685</v>
      </c>
    </row>
    <row r="10" spans="1:31" x14ac:dyDescent="0.35">
      <c r="A10" s="2" t="s">
        <v>19</v>
      </c>
      <c r="B10" s="2" t="s">
        <v>20</v>
      </c>
      <c r="C10" s="2" t="s">
        <v>21</v>
      </c>
      <c r="D10" s="2" t="s">
        <v>740</v>
      </c>
      <c r="E10" s="2" t="s">
        <v>995</v>
      </c>
      <c r="F10" s="2">
        <v>973</v>
      </c>
      <c r="G10" s="2" t="s">
        <v>996</v>
      </c>
      <c r="I10" s="216" t="s">
        <v>1296</v>
      </c>
      <c r="J10" s="216" t="s">
        <v>1297</v>
      </c>
      <c r="K10" s="217" t="s">
        <v>984</v>
      </c>
      <c r="N10" s="8" t="s">
        <v>1316</v>
      </c>
      <c r="O10" s="8" t="s">
        <v>1871</v>
      </c>
      <c r="P10" s="9" t="s">
        <v>1962</v>
      </c>
      <c r="S10" s="2" t="s">
        <v>1817</v>
      </c>
      <c r="T10" s="2" t="s">
        <v>1818</v>
      </c>
      <c r="U10" s="2" t="s">
        <v>1391</v>
      </c>
      <c r="V10" s="2" t="s">
        <v>1798</v>
      </c>
      <c r="W10" s="2" t="s">
        <v>1811</v>
      </c>
      <c r="X10" s="2" t="s">
        <v>1816</v>
      </c>
      <c r="Y10" s="2" t="s">
        <v>1817</v>
      </c>
    </row>
    <row r="11" spans="1:31" x14ac:dyDescent="0.35">
      <c r="A11" s="2" t="s">
        <v>22</v>
      </c>
      <c r="B11" s="2" t="s">
        <v>23</v>
      </c>
      <c r="C11" s="2" t="s">
        <v>24</v>
      </c>
      <c r="D11" s="2" t="s">
        <v>741</v>
      </c>
      <c r="E11" s="2" t="s">
        <v>1187</v>
      </c>
      <c r="F11" s="2">
        <v>951</v>
      </c>
      <c r="G11" s="2" t="s">
        <v>1188</v>
      </c>
      <c r="I11" s="3" t="s">
        <v>985</v>
      </c>
      <c r="J11" s="3">
        <v>784</v>
      </c>
      <c r="K11" s="4" t="s">
        <v>986</v>
      </c>
      <c r="N11" s="8" t="s">
        <v>1317</v>
      </c>
      <c r="O11" s="8" t="s">
        <v>1872</v>
      </c>
      <c r="P11" s="9" t="s">
        <v>1963</v>
      </c>
      <c r="S11" s="2" t="s">
        <v>1819</v>
      </c>
      <c r="T11" s="2" t="s">
        <v>1820</v>
      </c>
      <c r="U11" s="2" t="s">
        <v>1392</v>
      </c>
      <c r="V11" s="2" t="s">
        <v>1798</v>
      </c>
      <c r="W11" s="2" t="s">
        <v>1811</v>
      </c>
      <c r="X11" s="2" t="s">
        <v>1816</v>
      </c>
      <c r="Y11" s="2" t="s">
        <v>1819</v>
      </c>
    </row>
    <row r="12" spans="1:31" x14ac:dyDescent="0.35">
      <c r="A12" s="2" t="s">
        <v>25</v>
      </c>
      <c r="B12" s="2" t="s">
        <v>26</v>
      </c>
      <c r="C12" s="2" t="s">
        <v>27</v>
      </c>
      <c r="D12" s="2" t="s">
        <v>742</v>
      </c>
      <c r="E12" s="2" t="s">
        <v>1187</v>
      </c>
      <c r="F12" s="2">
        <v>951</v>
      </c>
      <c r="G12" s="2" t="s">
        <v>1188</v>
      </c>
      <c r="I12" s="3" t="s">
        <v>987</v>
      </c>
      <c r="J12" s="3">
        <v>971</v>
      </c>
      <c r="K12" s="4" t="s">
        <v>988</v>
      </c>
      <c r="N12" s="8" t="s">
        <v>1318</v>
      </c>
      <c r="O12" s="8" t="s">
        <v>1873</v>
      </c>
      <c r="P12" s="9" t="s">
        <v>1964</v>
      </c>
      <c r="S12" s="2" t="s">
        <v>1821</v>
      </c>
      <c r="T12" s="2" t="s">
        <v>1822</v>
      </c>
      <c r="U12" s="2" t="s">
        <v>1393</v>
      </c>
      <c r="V12" s="2" t="s">
        <v>1798</v>
      </c>
      <c r="W12" s="2" t="s">
        <v>1823</v>
      </c>
      <c r="X12" s="2" t="s">
        <v>1821</v>
      </c>
      <c r="Y12" s="2" t="s">
        <v>1821</v>
      </c>
    </row>
    <row r="13" spans="1:31" x14ac:dyDescent="0.35">
      <c r="A13" s="2" t="s">
        <v>28</v>
      </c>
      <c r="B13" s="2" t="s">
        <v>29</v>
      </c>
      <c r="C13" s="2" t="s">
        <v>30</v>
      </c>
      <c r="D13" s="2" t="s">
        <v>743</v>
      </c>
      <c r="E13" s="2" t="s">
        <v>997</v>
      </c>
      <c r="F13" s="2">
        <v>32</v>
      </c>
      <c r="G13" s="2" t="s">
        <v>998</v>
      </c>
      <c r="I13" s="3" t="s">
        <v>989</v>
      </c>
      <c r="J13" s="3">
        <v>8</v>
      </c>
      <c r="K13" s="4" t="s">
        <v>990</v>
      </c>
      <c r="N13" s="8" t="s">
        <v>1319</v>
      </c>
      <c r="O13" s="8" t="s">
        <v>1874</v>
      </c>
      <c r="P13" s="9" t="s">
        <v>1965</v>
      </c>
      <c r="S13" s="2" t="s">
        <v>1824</v>
      </c>
      <c r="T13" s="2" t="s">
        <v>1825</v>
      </c>
      <c r="U13" s="2" t="s">
        <v>1394</v>
      </c>
      <c r="V13" s="2" t="s">
        <v>1798</v>
      </c>
      <c r="W13" s="2" t="s">
        <v>1823</v>
      </c>
      <c r="X13" s="2" t="s">
        <v>1824</v>
      </c>
      <c r="Y13" s="2" t="s">
        <v>1824</v>
      </c>
    </row>
    <row r="14" spans="1:31" x14ac:dyDescent="0.35">
      <c r="A14" s="2" t="s">
        <v>31</v>
      </c>
      <c r="B14" s="2" t="s">
        <v>32</v>
      </c>
      <c r="C14" s="2" t="s">
        <v>33</v>
      </c>
      <c r="D14" s="2" t="s">
        <v>744</v>
      </c>
      <c r="E14" s="2" t="s">
        <v>991</v>
      </c>
      <c r="F14" s="2">
        <v>51</v>
      </c>
      <c r="G14" s="2" t="s">
        <v>992</v>
      </c>
      <c r="I14" s="3" t="s">
        <v>991</v>
      </c>
      <c r="J14" s="3">
        <v>51</v>
      </c>
      <c r="K14" s="4" t="s">
        <v>992</v>
      </c>
      <c r="N14" s="8" t="s">
        <v>1320</v>
      </c>
      <c r="O14" s="8" t="s">
        <v>1875</v>
      </c>
      <c r="P14" s="9" t="s">
        <v>1966</v>
      </c>
      <c r="S14" s="2" t="s">
        <v>1826</v>
      </c>
      <c r="T14" s="2" t="s">
        <v>1827</v>
      </c>
      <c r="U14" s="2" t="s">
        <v>1395</v>
      </c>
      <c r="V14" s="2" t="s">
        <v>1798</v>
      </c>
      <c r="W14" s="2" t="s">
        <v>1823</v>
      </c>
      <c r="X14" s="2" t="s">
        <v>1826</v>
      </c>
      <c r="Y14" s="2" t="s">
        <v>1826</v>
      </c>
    </row>
    <row r="15" spans="1:31" x14ac:dyDescent="0.35">
      <c r="A15" s="2" t="s">
        <v>34</v>
      </c>
      <c r="B15" s="2" t="s">
        <v>35</v>
      </c>
      <c r="C15" s="2" t="s">
        <v>36</v>
      </c>
      <c r="D15" s="2" t="s">
        <v>745</v>
      </c>
      <c r="E15" s="2" t="s">
        <v>1001</v>
      </c>
      <c r="F15" s="2">
        <v>533</v>
      </c>
      <c r="G15" s="2" t="s">
        <v>1002</v>
      </c>
      <c r="I15" s="3" t="s">
        <v>993</v>
      </c>
      <c r="J15" s="3">
        <v>532</v>
      </c>
      <c r="K15" s="4" t="s">
        <v>994</v>
      </c>
      <c r="N15" s="8" t="s">
        <v>1321</v>
      </c>
      <c r="O15" s="8" t="s">
        <v>1876</v>
      </c>
      <c r="P15" s="9" t="s">
        <v>1967</v>
      </c>
      <c r="S15" s="2" t="s">
        <v>1828</v>
      </c>
      <c r="T15" s="2" t="s">
        <v>1829</v>
      </c>
      <c r="U15" s="2" t="s">
        <v>1396</v>
      </c>
      <c r="V15" s="2" t="s">
        <v>1798</v>
      </c>
      <c r="W15" s="2" t="s">
        <v>1828</v>
      </c>
      <c r="X15" s="2" t="s">
        <v>1828</v>
      </c>
      <c r="Y15" s="2" t="s">
        <v>1828</v>
      </c>
    </row>
    <row r="16" spans="1:31" x14ac:dyDescent="0.35">
      <c r="A16" s="2" t="s">
        <v>37</v>
      </c>
      <c r="B16" s="2" t="s">
        <v>38</v>
      </c>
      <c r="C16" s="2" t="s">
        <v>39</v>
      </c>
      <c r="D16" s="2" t="s">
        <v>746</v>
      </c>
      <c r="E16" s="2" t="s">
        <v>999</v>
      </c>
      <c r="F16" s="2">
        <v>36</v>
      </c>
      <c r="G16" s="2" t="s">
        <v>1000</v>
      </c>
      <c r="I16" s="3" t="s">
        <v>995</v>
      </c>
      <c r="J16" s="3">
        <v>973</v>
      </c>
      <c r="K16" s="4" t="s">
        <v>996</v>
      </c>
      <c r="N16" s="8" t="s">
        <v>1322</v>
      </c>
      <c r="O16" s="8" t="s">
        <v>1877</v>
      </c>
      <c r="P16" s="9" t="s">
        <v>1968</v>
      </c>
      <c r="S16" s="2" t="s">
        <v>1830</v>
      </c>
      <c r="T16" s="2" t="s">
        <v>1831</v>
      </c>
      <c r="U16" s="2" t="s">
        <v>1397</v>
      </c>
      <c r="V16" s="2" t="s">
        <v>1799</v>
      </c>
      <c r="W16" s="2" t="s">
        <v>1830</v>
      </c>
      <c r="X16" s="2" t="s">
        <v>1830</v>
      </c>
      <c r="Y16" s="2" t="s">
        <v>1830</v>
      </c>
    </row>
    <row r="17" spans="1:25" x14ac:dyDescent="0.35">
      <c r="A17" s="2" t="s">
        <v>40</v>
      </c>
      <c r="B17" s="2" t="s">
        <v>41</v>
      </c>
      <c r="C17" s="2" t="s">
        <v>42</v>
      </c>
      <c r="D17" s="2" t="s">
        <v>747</v>
      </c>
      <c r="E17" s="2" t="s">
        <v>1058</v>
      </c>
      <c r="F17" s="2">
        <v>978</v>
      </c>
      <c r="G17" s="2" t="s">
        <v>1059</v>
      </c>
      <c r="I17" s="3" t="s">
        <v>997</v>
      </c>
      <c r="J17" s="3">
        <v>32</v>
      </c>
      <c r="K17" s="4" t="s">
        <v>998</v>
      </c>
      <c r="N17" s="8" t="s">
        <v>1323</v>
      </c>
      <c r="O17" s="8" t="s">
        <v>1878</v>
      </c>
      <c r="P17" s="9" t="s">
        <v>1969</v>
      </c>
      <c r="S17" s="2" t="s">
        <v>1832</v>
      </c>
      <c r="T17" s="2" t="s">
        <v>1833</v>
      </c>
      <c r="U17" s="2" t="s">
        <v>1398</v>
      </c>
      <c r="V17" s="2" t="s">
        <v>1834</v>
      </c>
      <c r="W17" s="2" t="s">
        <v>1835</v>
      </c>
      <c r="X17" s="2" t="s">
        <v>1836</v>
      </c>
      <c r="Y17" s="2" t="s">
        <v>1832</v>
      </c>
    </row>
    <row r="18" spans="1:25" x14ac:dyDescent="0.35">
      <c r="A18" s="2" t="s">
        <v>43</v>
      </c>
      <c r="B18" s="2" t="s">
        <v>44</v>
      </c>
      <c r="C18" s="2" t="s">
        <v>45</v>
      </c>
      <c r="D18" s="2" t="s">
        <v>748</v>
      </c>
      <c r="E18" s="2" t="s">
        <v>1003</v>
      </c>
      <c r="F18" s="2">
        <v>944</v>
      </c>
      <c r="G18" s="2" t="s">
        <v>1004</v>
      </c>
      <c r="I18" s="3" t="s">
        <v>999</v>
      </c>
      <c r="J18" s="3">
        <v>36</v>
      </c>
      <c r="K18" s="4" t="s">
        <v>1000</v>
      </c>
      <c r="N18" s="8" t="s">
        <v>1324</v>
      </c>
      <c r="O18" s="8" t="s">
        <v>1879</v>
      </c>
      <c r="P18" s="9" t="s">
        <v>1970</v>
      </c>
      <c r="S18" s="2" t="s">
        <v>1837</v>
      </c>
      <c r="T18" s="2" t="s">
        <v>1838</v>
      </c>
      <c r="U18" s="2" t="s">
        <v>1399</v>
      </c>
      <c r="V18" s="2" t="s">
        <v>1834</v>
      </c>
      <c r="W18" s="2" t="s">
        <v>1835</v>
      </c>
      <c r="X18" s="2" t="s">
        <v>1836</v>
      </c>
      <c r="Y18" s="2" t="s">
        <v>1837</v>
      </c>
    </row>
    <row r="19" spans="1:25" x14ac:dyDescent="0.35">
      <c r="A19" s="2" t="s">
        <v>46</v>
      </c>
      <c r="B19" s="2" t="s">
        <v>47</v>
      </c>
      <c r="C19" s="2" t="s">
        <v>48</v>
      </c>
      <c r="D19" s="2" t="s">
        <v>749</v>
      </c>
      <c r="E19" s="2" t="s">
        <v>1022</v>
      </c>
      <c r="F19" s="2">
        <v>44</v>
      </c>
      <c r="G19" s="2" t="s">
        <v>1023</v>
      </c>
      <c r="I19" s="3" t="s">
        <v>1001</v>
      </c>
      <c r="J19" s="3">
        <v>533</v>
      </c>
      <c r="K19" s="4" t="s">
        <v>1002</v>
      </c>
      <c r="N19" s="8" t="s">
        <v>1325</v>
      </c>
      <c r="O19" s="8" t="s">
        <v>1880</v>
      </c>
      <c r="P19" s="9" t="s">
        <v>1971</v>
      </c>
      <c r="S19" s="2" t="s">
        <v>1839</v>
      </c>
      <c r="T19" s="2" t="s">
        <v>1840</v>
      </c>
      <c r="U19" s="2" t="s">
        <v>1400</v>
      </c>
      <c r="V19" s="2" t="s">
        <v>1834</v>
      </c>
      <c r="W19" s="2" t="s">
        <v>1835</v>
      </c>
      <c r="X19" s="2" t="s">
        <v>1839</v>
      </c>
      <c r="Y19" s="2" t="s">
        <v>1839</v>
      </c>
    </row>
    <row r="20" spans="1:25" x14ac:dyDescent="0.35">
      <c r="A20" s="2" t="s">
        <v>49</v>
      </c>
      <c r="B20" s="2" t="s">
        <v>50</v>
      </c>
      <c r="C20" s="2" t="s">
        <v>51</v>
      </c>
      <c r="D20" s="2" t="s">
        <v>750</v>
      </c>
      <c r="E20" s="2" t="s">
        <v>1011</v>
      </c>
      <c r="F20" s="2">
        <v>48</v>
      </c>
      <c r="G20" s="2" t="s">
        <v>1012</v>
      </c>
      <c r="I20" s="3" t="s">
        <v>1003</v>
      </c>
      <c r="J20" s="3">
        <v>944</v>
      </c>
      <c r="K20" s="4" t="s">
        <v>1004</v>
      </c>
      <c r="N20" s="8" t="s">
        <v>1326</v>
      </c>
      <c r="O20" s="8" t="s">
        <v>1881</v>
      </c>
      <c r="P20" s="9" t="s">
        <v>1972</v>
      </c>
      <c r="S20" s="2" t="s">
        <v>1841</v>
      </c>
      <c r="T20" s="2" t="s">
        <v>1842</v>
      </c>
      <c r="U20" s="2" t="s">
        <v>1401</v>
      </c>
      <c r="V20" s="2" t="s">
        <v>1834</v>
      </c>
      <c r="W20" s="2" t="s">
        <v>1835</v>
      </c>
      <c r="X20" s="2" t="s">
        <v>1843</v>
      </c>
      <c r="Y20" s="2" t="s">
        <v>1841</v>
      </c>
    </row>
    <row r="21" spans="1:25" x14ac:dyDescent="0.35">
      <c r="A21" s="2" t="s">
        <v>52</v>
      </c>
      <c r="B21" s="2" t="s">
        <v>53</v>
      </c>
      <c r="C21" s="2" t="s">
        <v>54</v>
      </c>
      <c r="D21" s="2" t="s">
        <v>751</v>
      </c>
      <c r="E21" s="2" t="s">
        <v>1008</v>
      </c>
      <c r="F21" s="2">
        <v>50</v>
      </c>
      <c r="G21" s="2" t="s">
        <v>1009</v>
      </c>
      <c r="I21" s="3" t="s">
        <v>1005</v>
      </c>
      <c r="J21" s="3">
        <v>977</v>
      </c>
      <c r="K21" s="4" t="s">
        <v>1006</v>
      </c>
      <c r="N21" s="8" t="s">
        <v>1327</v>
      </c>
      <c r="O21" s="8" t="s">
        <v>1882</v>
      </c>
      <c r="P21" s="9" t="s">
        <v>1973</v>
      </c>
      <c r="S21" s="2" t="s">
        <v>1844</v>
      </c>
      <c r="T21" s="2" t="s">
        <v>1845</v>
      </c>
      <c r="U21" s="2" t="s">
        <v>1402</v>
      </c>
      <c r="V21" s="2" t="s">
        <v>1834</v>
      </c>
      <c r="W21" s="2" t="s">
        <v>1835</v>
      </c>
      <c r="X21" s="2" t="s">
        <v>1843</v>
      </c>
      <c r="Y21" s="2" t="s">
        <v>1844</v>
      </c>
    </row>
    <row r="22" spans="1:25" x14ac:dyDescent="0.35">
      <c r="A22" s="2" t="s">
        <v>55</v>
      </c>
      <c r="B22" s="2" t="s">
        <v>56</v>
      </c>
      <c r="C22" s="2" t="s">
        <v>57</v>
      </c>
      <c r="D22" s="2" t="s">
        <v>752</v>
      </c>
      <c r="E22" s="2" t="s">
        <v>1007</v>
      </c>
      <c r="F22" s="2">
        <v>52</v>
      </c>
      <c r="G22" s="2" t="s">
        <v>1193</v>
      </c>
      <c r="I22" s="3" t="s">
        <v>1007</v>
      </c>
      <c r="J22" s="3">
        <v>52</v>
      </c>
      <c r="K22" s="4" t="s">
        <v>1193</v>
      </c>
      <c r="N22" s="8" t="s">
        <v>1328</v>
      </c>
      <c r="O22" s="8" t="s">
        <v>1883</v>
      </c>
      <c r="P22" s="9" t="s">
        <v>1974</v>
      </c>
      <c r="S22" s="2" t="s">
        <v>1846</v>
      </c>
      <c r="T22" s="2" t="s">
        <v>1847</v>
      </c>
      <c r="U22" s="2" t="s">
        <v>1403</v>
      </c>
      <c r="V22" s="2" t="s">
        <v>1834</v>
      </c>
      <c r="W22" s="2" t="s">
        <v>1835</v>
      </c>
      <c r="X22" s="2" t="s">
        <v>1843</v>
      </c>
      <c r="Y22" s="2" t="s">
        <v>1848</v>
      </c>
    </row>
    <row r="23" spans="1:25" x14ac:dyDescent="0.35">
      <c r="A23" s="2" t="s">
        <v>58</v>
      </c>
      <c r="B23" s="2" t="s">
        <v>59</v>
      </c>
      <c r="C23" s="2" t="s">
        <v>60</v>
      </c>
      <c r="D23" s="2" t="s">
        <v>753</v>
      </c>
      <c r="E23" s="2" t="s">
        <v>1197</v>
      </c>
      <c r="F23" s="2">
        <v>974</v>
      </c>
      <c r="G23" s="2" t="s">
        <v>1198</v>
      </c>
      <c r="I23" s="3" t="s">
        <v>1008</v>
      </c>
      <c r="J23" s="3">
        <v>50</v>
      </c>
      <c r="K23" s="4" t="s">
        <v>1009</v>
      </c>
      <c r="N23" s="8" t="s">
        <v>1329</v>
      </c>
      <c r="O23" s="8" t="s">
        <v>1884</v>
      </c>
      <c r="P23" s="9" t="s">
        <v>1975</v>
      </c>
      <c r="S23" s="2" t="s">
        <v>1849</v>
      </c>
      <c r="T23" s="2" t="s">
        <v>1850</v>
      </c>
      <c r="U23" s="2" t="s">
        <v>1404</v>
      </c>
      <c r="V23" s="2" t="s">
        <v>1834</v>
      </c>
      <c r="W23" s="2" t="s">
        <v>1835</v>
      </c>
      <c r="X23" s="2" t="s">
        <v>1843</v>
      </c>
      <c r="Y23" s="2" t="s">
        <v>1848</v>
      </c>
    </row>
    <row r="24" spans="1:25" x14ac:dyDescent="0.35">
      <c r="A24" s="2" t="s">
        <v>61</v>
      </c>
      <c r="B24" s="2" t="s">
        <v>62</v>
      </c>
      <c r="C24" s="2" t="s">
        <v>63</v>
      </c>
      <c r="D24" s="2" t="s">
        <v>754</v>
      </c>
      <c r="E24" s="2" t="s">
        <v>1058</v>
      </c>
      <c r="F24" s="2">
        <v>978</v>
      </c>
      <c r="G24" s="2" t="s">
        <v>1059</v>
      </c>
      <c r="I24" s="3" t="s">
        <v>1010</v>
      </c>
      <c r="J24" s="3">
        <v>975</v>
      </c>
      <c r="K24" s="4" t="s">
        <v>1194</v>
      </c>
      <c r="N24" s="8" t="s">
        <v>1330</v>
      </c>
      <c r="O24" s="8" t="s">
        <v>1885</v>
      </c>
      <c r="P24" s="9" t="s">
        <v>1976</v>
      </c>
      <c r="S24" s="2" t="s">
        <v>1851</v>
      </c>
      <c r="T24" s="2" t="s">
        <v>1852</v>
      </c>
      <c r="U24" s="2" t="s">
        <v>1405</v>
      </c>
      <c r="V24" s="2" t="s">
        <v>1834</v>
      </c>
      <c r="W24" s="2" t="s">
        <v>1835</v>
      </c>
      <c r="X24" s="2" t="s">
        <v>1843</v>
      </c>
      <c r="Y24" s="2" t="s">
        <v>1851</v>
      </c>
    </row>
    <row r="25" spans="1:25" x14ac:dyDescent="0.35">
      <c r="A25" s="2" t="s">
        <v>64</v>
      </c>
      <c r="B25" s="2" t="s">
        <v>65</v>
      </c>
      <c r="C25" s="2" t="s">
        <v>66</v>
      </c>
      <c r="D25" s="2" t="s">
        <v>755</v>
      </c>
      <c r="E25" s="2" t="s">
        <v>1027</v>
      </c>
      <c r="F25" s="2">
        <v>84</v>
      </c>
      <c r="G25" s="2" t="s">
        <v>1028</v>
      </c>
      <c r="I25" s="3" t="s">
        <v>1011</v>
      </c>
      <c r="J25" s="3">
        <v>48</v>
      </c>
      <c r="K25" s="4" t="s">
        <v>1012</v>
      </c>
      <c r="N25" s="8" t="s">
        <v>1331</v>
      </c>
      <c r="O25" s="8" t="s">
        <v>1886</v>
      </c>
      <c r="P25" s="9" t="s">
        <v>1977</v>
      </c>
      <c r="S25" s="2" t="s">
        <v>1853</v>
      </c>
      <c r="T25" s="2" t="s">
        <v>1854</v>
      </c>
      <c r="U25" s="2" t="s">
        <v>1406</v>
      </c>
      <c r="V25" s="2" t="s">
        <v>1834</v>
      </c>
      <c r="W25" s="2" t="s">
        <v>1835</v>
      </c>
      <c r="X25" s="2" t="s">
        <v>1843</v>
      </c>
      <c r="Y25" s="2" t="s">
        <v>1853</v>
      </c>
    </row>
    <row r="26" spans="1:25" x14ac:dyDescent="0.35">
      <c r="A26" s="2" t="s">
        <v>67</v>
      </c>
      <c r="B26" s="2" t="s">
        <v>68</v>
      </c>
      <c r="C26" s="2" t="s">
        <v>69</v>
      </c>
      <c r="D26" s="2" t="s">
        <v>756</v>
      </c>
      <c r="E26" s="2" t="s">
        <v>1189</v>
      </c>
      <c r="F26" s="2">
        <v>952</v>
      </c>
      <c r="G26" s="2" t="s">
        <v>1292</v>
      </c>
      <c r="I26" s="3" t="s">
        <v>1013</v>
      </c>
      <c r="J26" s="3">
        <v>108</v>
      </c>
      <c r="K26" s="4" t="s">
        <v>1014</v>
      </c>
      <c r="N26" s="8" t="s">
        <v>1332</v>
      </c>
      <c r="O26" s="8" t="s">
        <v>1887</v>
      </c>
      <c r="P26" s="9" t="s">
        <v>1978</v>
      </c>
      <c r="S26" s="2" t="s">
        <v>1855</v>
      </c>
      <c r="T26" s="2" t="s">
        <v>1856</v>
      </c>
      <c r="U26" s="2" t="s">
        <v>1407</v>
      </c>
      <c r="V26" s="2" t="s">
        <v>1834</v>
      </c>
      <c r="W26" s="2" t="s">
        <v>1857</v>
      </c>
      <c r="X26" s="2" t="s">
        <v>1855</v>
      </c>
      <c r="Y26" s="2" t="s">
        <v>1855</v>
      </c>
    </row>
    <row r="27" spans="1:25" x14ac:dyDescent="0.35">
      <c r="A27" s="2" t="s">
        <v>70</v>
      </c>
      <c r="B27" s="2" t="s">
        <v>71</v>
      </c>
      <c r="C27" s="2" t="s">
        <v>72</v>
      </c>
      <c r="D27" s="2" t="s">
        <v>757</v>
      </c>
      <c r="E27" s="2" t="s">
        <v>1015</v>
      </c>
      <c r="F27" s="2">
        <v>60</v>
      </c>
      <c r="G27" s="2" t="s">
        <v>1016</v>
      </c>
      <c r="I27" s="3" t="s">
        <v>1015</v>
      </c>
      <c r="J27" s="3">
        <v>60</v>
      </c>
      <c r="K27" s="4" t="s">
        <v>1016</v>
      </c>
      <c r="N27" s="8" t="s">
        <v>1333</v>
      </c>
      <c r="O27" s="8" t="s">
        <v>1888</v>
      </c>
      <c r="P27" s="9" t="s">
        <v>1979</v>
      </c>
      <c r="S27" s="2" t="s">
        <v>1858</v>
      </c>
      <c r="T27" s="2" t="s">
        <v>1859</v>
      </c>
      <c r="U27" s="2" t="s">
        <v>1408</v>
      </c>
      <c r="V27" s="2" t="s">
        <v>1834</v>
      </c>
      <c r="W27" s="2" t="s">
        <v>1857</v>
      </c>
      <c r="X27" s="2" t="s">
        <v>1858</v>
      </c>
      <c r="Y27" s="2" t="s">
        <v>1858</v>
      </c>
    </row>
    <row r="28" spans="1:25" x14ac:dyDescent="0.35">
      <c r="A28" s="2" t="s">
        <v>73</v>
      </c>
      <c r="B28" s="2" t="s">
        <v>74</v>
      </c>
      <c r="C28" s="2" t="s">
        <v>75</v>
      </c>
      <c r="D28" s="2" t="s">
        <v>758</v>
      </c>
      <c r="E28" s="2" t="s">
        <v>75</v>
      </c>
      <c r="F28" s="2">
        <v>64</v>
      </c>
      <c r="G28" s="2" t="s">
        <v>1024</v>
      </c>
      <c r="I28" s="3" t="s">
        <v>1017</v>
      </c>
      <c r="J28" s="3">
        <v>96</v>
      </c>
      <c r="K28" s="4" t="s">
        <v>1018</v>
      </c>
      <c r="N28" s="8" t="s">
        <v>1334</v>
      </c>
      <c r="O28" s="8" t="s">
        <v>1447</v>
      </c>
      <c r="P28" s="9" t="s">
        <v>1980</v>
      </c>
      <c r="S28" s="2" t="s">
        <v>1860</v>
      </c>
      <c r="T28" s="2" t="s">
        <v>1861</v>
      </c>
      <c r="U28" s="2" t="s">
        <v>1409</v>
      </c>
      <c r="V28" s="2" t="s">
        <v>1834</v>
      </c>
      <c r="W28" s="2" t="s">
        <v>1860</v>
      </c>
      <c r="X28" s="2" t="s">
        <v>1860</v>
      </c>
      <c r="Y28" s="2" t="s">
        <v>1860</v>
      </c>
    </row>
    <row r="29" spans="1:25" x14ac:dyDescent="0.35">
      <c r="A29" s="2" t="s">
        <v>76</v>
      </c>
      <c r="B29" s="2" t="s">
        <v>77</v>
      </c>
      <c r="C29" s="2" t="s">
        <v>78</v>
      </c>
      <c r="D29" s="2" t="s">
        <v>759</v>
      </c>
      <c r="E29" s="2" t="s">
        <v>1019</v>
      </c>
      <c r="F29" s="2">
        <v>68</v>
      </c>
      <c r="G29" s="2" t="s">
        <v>1195</v>
      </c>
      <c r="I29" s="3" t="s">
        <v>1019</v>
      </c>
      <c r="J29" s="3">
        <v>68</v>
      </c>
      <c r="K29" s="4" t="s">
        <v>1195</v>
      </c>
      <c r="N29" s="8" t="s">
        <v>1335</v>
      </c>
      <c r="O29" s="8" t="s">
        <v>1889</v>
      </c>
      <c r="P29" s="9" t="s">
        <v>1981</v>
      </c>
      <c r="S29" s="2" t="s">
        <v>1862</v>
      </c>
      <c r="T29" s="2" t="s">
        <v>1863</v>
      </c>
      <c r="U29" s="2" t="s">
        <v>1410</v>
      </c>
      <c r="V29" s="2" t="s">
        <v>1834</v>
      </c>
      <c r="W29" s="2" t="s">
        <v>1862</v>
      </c>
      <c r="X29" s="2" t="s">
        <v>1862</v>
      </c>
      <c r="Y29" s="2" t="s">
        <v>1862</v>
      </c>
    </row>
    <row r="30" spans="1:25" x14ac:dyDescent="0.35">
      <c r="A30" s="2" t="s">
        <v>79</v>
      </c>
      <c r="B30" s="2" t="s">
        <v>80</v>
      </c>
      <c r="C30" s="2" t="s">
        <v>81</v>
      </c>
      <c r="D30" s="2" t="s">
        <v>760</v>
      </c>
      <c r="E30" s="2" t="s">
        <v>1005</v>
      </c>
      <c r="F30" s="2">
        <v>977</v>
      </c>
      <c r="G30" s="2" t="s">
        <v>1006</v>
      </c>
      <c r="I30" s="3" t="s">
        <v>1020</v>
      </c>
      <c r="J30" s="3">
        <v>986</v>
      </c>
      <c r="K30" s="4" t="s">
        <v>1021</v>
      </c>
      <c r="N30" s="8" t="s">
        <v>1336</v>
      </c>
      <c r="O30" s="8" t="s">
        <v>1931</v>
      </c>
      <c r="P30" s="9" t="s">
        <v>1982</v>
      </c>
      <c r="S30" s="2" t="s">
        <v>1750</v>
      </c>
      <c r="T30" s="2" t="s">
        <v>1750</v>
      </c>
      <c r="U30" s="2" t="s">
        <v>1750</v>
      </c>
      <c r="V30" s="2" t="s">
        <v>1750</v>
      </c>
      <c r="W30" s="2" t="s">
        <v>1750</v>
      </c>
      <c r="X30" s="2" t="s">
        <v>1750</v>
      </c>
      <c r="Y30" s="2" t="s">
        <v>1750</v>
      </c>
    </row>
    <row r="31" spans="1:25" x14ac:dyDescent="0.35">
      <c r="A31" s="2" t="s">
        <v>82</v>
      </c>
      <c r="B31" s="2" t="s">
        <v>83</v>
      </c>
      <c r="C31" s="2" t="s">
        <v>84</v>
      </c>
      <c r="D31" s="2" t="s">
        <v>761</v>
      </c>
      <c r="E31" s="2" t="s">
        <v>1025</v>
      </c>
      <c r="F31" s="2">
        <v>72</v>
      </c>
      <c r="G31" s="2" t="s">
        <v>1026</v>
      </c>
      <c r="I31" s="3" t="s">
        <v>1022</v>
      </c>
      <c r="J31" s="3">
        <v>44</v>
      </c>
      <c r="K31" s="4" t="s">
        <v>1023</v>
      </c>
      <c r="N31" s="8" t="s">
        <v>1337</v>
      </c>
      <c r="O31" s="8" t="s">
        <v>1890</v>
      </c>
      <c r="P31" s="9" t="s">
        <v>1983</v>
      </c>
    </row>
    <row r="32" spans="1:25" x14ac:dyDescent="0.35">
      <c r="A32" s="2" t="s">
        <v>85</v>
      </c>
      <c r="B32" s="2" t="s">
        <v>86</v>
      </c>
      <c r="C32" s="2" t="s">
        <v>87</v>
      </c>
      <c r="D32" s="2" t="s">
        <v>762</v>
      </c>
      <c r="E32" s="2" t="s">
        <v>1020</v>
      </c>
      <c r="F32" s="2">
        <v>986</v>
      </c>
      <c r="G32" s="2" t="s">
        <v>1021</v>
      </c>
      <c r="I32" s="3" t="s">
        <v>75</v>
      </c>
      <c r="J32" s="3">
        <v>64</v>
      </c>
      <c r="K32" s="4" t="s">
        <v>1024</v>
      </c>
      <c r="N32" s="8" t="s">
        <v>1338</v>
      </c>
      <c r="O32" s="8" t="s">
        <v>1891</v>
      </c>
      <c r="P32" s="9" t="s">
        <v>1984</v>
      </c>
    </row>
    <row r="33" spans="1:16" x14ac:dyDescent="0.35">
      <c r="A33" s="2" t="s">
        <v>91</v>
      </c>
      <c r="B33" s="2" t="s">
        <v>92</v>
      </c>
      <c r="C33" s="2" t="s">
        <v>93</v>
      </c>
      <c r="D33" s="2" t="s">
        <v>764</v>
      </c>
      <c r="E33" s="2" t="s">
        <v>1177</v>
      </c>
      <c r="F33" s="2">
        <v>840</v>
      </c>
      <c r="G33" s="2" t="s">
        <v>1178</v>
      </c>
      <c r="I33" s="3" t="s">
        <v>1025</v>
      </c>
      <c r="J33" s="3">
        <v>72</v>
      </c>
      <c r="K33" s="4" t="s">
        <v>1026</v>
      </c>
      <c r="N33" s="8" t="s">
        <v>1339</v>
      </c>
      <c r="O33" s="8" t="s">
        <v>1892</v>
      </c>
      <c r="P33" s="9" t="s">
        <v>1985</v>
      </c>
    </row>
    <row r="34" spans="1:16" x14ac:dyDescent="0.35">
      <c r="A34" s="2" t="s">
        <v>88</v>
      </c>
      <c r="B34" s="2" t="s">
        <v>89</v>
      </c>
      <c r="C34" s="2" t="s">
        <v>90</v>
      </c>
      <c r="D34" s="2" t="s">
        <v>763</v>
      </c>
      <c r="E34" s="2" t="s">
        <v>1177</v>
      </c>
      <c r="F34" s="2">
        <v>840</v>
      </c>
      <c r="G34" s="2" t="s">
        <v>1178</v>
      </c>
      <c r="I34" s="3" t="s">
        <v>1197</v>
      </c>
      <c r="J34" s="3">
        <v>974</v>
      </c>
      <c r="K34" s="4" t="s">
        <v>1198</v>
      </c>
      <c r="N34" s="8" t="s">
        <v>1340</v>
      </c>
      <c r="O34" s="8" t="s">
        <v>1893</v>
      </c>
      <c r="P34" s="9" t="s">
        <v>1986</v>
      </c>
    </row>
    <row r="35" spans="1:16" x14ac:dyDescent="0.35">
      <c r="A35" s="2" t="s">
        <v>94</v>
      </c>
      <c r="B35" s="2" t="s">
        <v>95</v>
      </c>
      <c r="C35" s="2" t="s">
        <v>96</v>
      </c>
      <c r="D35" s="2" t="s">
        <v>765</v>
      </c>
      <c r="E35" s="2" t="s">
        <v>1017</v>
      </c>
      <c r="F35" s="2">
        <v>96</v>
      </c>
      <c r="G35" s="2" t="s">
        <v>1018</v>
      </c>
      <c r="I35" s="3" t="s">
        <v>1027</v>
      </c>
      <c r="J35" s="3">
        <v>84</v>
      </c>
      <c r="K35" s="4" t="s">
        <v>1028</v>
      </c>
      <c r="N35" s="8" t="s">
        <v>1341</v>
      </c>
      <c r="O35" s="8" t="s">
        <v>1894</v>
      </c>
      <c r="P35" s="9" t="s">
        <v>1987</v>
      </c>
    </row>
    <row r="36" spans="1:16" x14ac:dyDescent="0.35">
      <c r="A36" s="2" t="s">
        <v>97</v>
      </c>
      <c r="B36" s="2" t="s">
        <v>98</v>
      </c>
      <c r="C36" s="2" t="s">
        <v>99</v>
      </c>
      <c r="D36" s="2" t="s">
        <v>766</v>
      </c>
      <c r="E36" s="2" t="s">
        <v>1010</v>
      </c>
      <c r="F36" s="2">
        <v>975</v>
      </c>
      <c r="G36" s="2" t="s">
        <v>1194</v>
      </c>
      <c r="I36" s="3" t="s">
        <v>1029</v>
      </c>
      <c r="J36" s="3">
        <v>124</v>
      </c>
      <c r="K36" s="4" t="s">
        <v>1030</v>
      </c>
      <c r="N36" s="8" t="s">
        <v>1342</v>
      </c>
      <c r="O36" s="8" t="s">
        <v>1895</v>
      </c>
      <c r="P36" s="9" t="s">
        <v>1600</v>
      </c>
    </row>
    <row r="37" spans="1:16" x14ac:dyDescent="0.35">
      <c r="A37" s="2" t="s">
        <v>100</v>
      </c>
      <c r="B37" s="2" t="s">
        <v>101</v>
      </c>
      <c r="C37" s="2" t="s">
        <v>102</v>
      </c>
      <c r="D37" s="2" t="s">
        <v>767</v>
      </c>
      <c r="E37" s="2" t="s">
        <v>1189</v>
      </c>
      <c r="F37" s="2">
        <v>952</v>
      </c>
      <c r="G37" s="2" t="s">
        <v>1292</v>
      </c>
      <c r="I37" s="3" t="s">
        <v>1031</v>
      </c>
      <c r="J37" s="3">
        <v>976</v>
      </c>
      <c r="K37" s="4" t="s">
        <v>1032</v>
      </c>
      <c r="N37" s="8" t="s">
        <v>1343</v>
      </c>
      <c r="O37" s="8" t="s">
        <v>1896</v>
      </c>
      <c r="P37" s="9" t="s">
        <v>1988</v>
      </c>
    </row>
    <row r="38" spans="1:16" x14ac:dyDescent="0.35">
      <c r="A38" s="2" t="s">
        <v>103</v>
      </c>
      <c r="B38" s="2" t="s">
        <v>104</v>
      </c>
      <c r="C38" s="2" t="s">
        <v>105</v>
      </c>
      <c r="D38" s="2" t="s">
        <v>768</v>
      </c>
      <c r="E38" s="2" t="s">
        <v>1013</v>
      </c>
      <c r="F38" s="2">
        <v>108</v>
      </c>
      <c r="G38" s="2" t="s">
        <v>1014</v>
      </c>
      <c r="I38" s="3" t="s">
        <v>1033</v>
      </c>
      <c r="J38" s="3">
        <v>756</v>
      </c>
      <c r="K38" s="4" t="s">
        <v>1034</v>
      </c>
      <c r="N38" s="8" t="s">
        <v>1344</v>
      </c>
      <c r="O38" s="8" t="s">
        <v>1897</v>
      </c>
      <c r="P38" s="9" t="s">
        <v>1989</v>
      </c>
    </row>
    <row r="39" spans="1:16" x14ac:dyDescent="0.35">
      <c r="A39" s="2" t="s">
        <v>106</v>
      </c>
      <c r="B39" s="2" t="s">
        <v>107</v>
      </c>
      <c r="C39" s="2" t="s">
        <v>108</v>
      </c>
      <c r="D39" s="2" t="s">
        <v>769</v>
      </c>
      <c r="E39" s="2" t="s">
        <v>1096</v>
      </c>
      <c r="F39" s="2">
        <v>116</v>
      </c>
      <c r="G39" s="2" t="s">
        <v>1226</v>
      </c>
      <c r="I39" s="3" t="s">
        <v>1035</v>
      </c>
      <c r="J39" s="3">
        <v>990</v>
      </c>
      <c r="K39" s="4" t="s">
        <v>1199</v>
      </c>
      <c r="N39" s="8" t="s">
        <v>1345</v>
      </c>
      <c r="O39" s="8" t="s">
        <v>1898</v>
      </c>
      <c r="P39" s="9" t="s">
        <v>1990</v>
      </c>
    </row>
    <row r="40" spans="1:16" x14ac:dyDescent="0.35">
      <c r="A40" s="2" t="s">
        <v>109</v>
      </c>
      <c r="B40" s="2" t="s">
        <v>110</v>
      </c>
      <c r="C40" s="2" t="s">
        <v>111</v>
      </c>
      <c r="D40" s="2" t="s">
        <v>770</v>
      </c>
      <c r="E40" s="2" t="s">
        <v>1186</v>
      </c>
      <c r="F40" s="2">
        <v>950</v>
      </c>
      <c r="G40" s="2" t="s">
        <v>1298</v>
      </c>
      <c r="I40" s="3" t="s">
        <v>1200</v>
      </c>
      <c r="J40" s="3">
        <v>0</v>
      </c>
      <c r="K40" s="4" t="s">
        <v>1201</v>
      </c>
      <c r="N40" s="8" t="s">
        <v>1346</v>
      </c>
      <c r="O40" s="8" t="s">
        <v>1899</v>
      </c>
      <c r="P40" s="9" t="s">
        <v>1991</v>
      </c>
    </row>
    <row r="41" spans="1:16" x14ac:dyDescent="0.35">
      <c r="A41" s="2" t="s">
        <v>112</v>
      </c>
      <c r="B41" s="2" t="s">
        <v>113</v>
      </c>
      <c r="C41" s="2" t="s">
        <v>114</v>
      </c>
      <c r="D41" s="2" t="s">
        <v>771</v>
      </c>
      <c r="E41" s="2" t="s">
        <v>1029</v>
      </c>
      <c r="F41" s="2">
        <v>124</v>
      </c>
      <c r="G41" s="2" t="s">
        <v>1030</v>
      </c>
      <c r="I41" s="3" t="s">
        <v>1036</v>
      </c>
      <c r="J41" s="3">
        <v>170</v>
      </c>
      <c r="K41" s="4" t="s">
        <v>1037</v>
      </c>
      <c r="N41" s="8" t="s">
        <v>1347</v>
      </c>
      <c r="O41" s="8" t="s">
        <v>1449</v>
      </c>
      <c r="P41" s="9" t="s">
        <v>1992</v>
      </c>
    </row>
    <row r="42" spans="1:16" x14ac:dyDescent="0.35">
      <c r="A42" s="2" t="s">
        <v>115</v>
      </c>
      <c r="B42" s="2" t="s">
        <v>116</v>
      </c>
      <c r="C42" s="2" t="s">
        <v>117</v>
      </c>
      <c r="D42" s="2" t="s">
        <v>772</v>
      </c>
      <c r="E42" s="2" t="s">
        <v>1041</v>
      </c>
      <c r="F42" s="2">
        <v>132</v>
      </c>
      <c r="G42" s="2" t="s">
        <v>1203</v>
      </c>
      <c r="I42" s="3" t="s">
        <v>1038</v>
      </c>
      <c r="J42" s="3">
        <v>188</v>
      </c>
      <c r="K42" s="4" t="s">
        <v>1039</v>
      </c>
      <c r="N42" s="8" t="s">
        <v>1348</v>
      </c>
      <c r="O42" s="8" t="s">
        <v>1900</v>
      </c>
      <c r="P42" s="9" t="s">
        <v>1993</v>
      </c>
    </row>
    <row r="43" spans="1:16" x14ac:dyDescent="0.35">
      <c r="A43" s="2" t="s">
        <v>118</v>
      </c>
      <c r="B43" s="2" t="s">
        <v>119</v>
      </c>
      <c r="C43" s="2" t="s">
        <v>120</v>
      </c>
      <c r="D43" s="2" t="s">
        <v>773</v>
      </c>
      <c r="E43" s="2" t="s">
        <v>1101</v>
      </c>
      <c r="F43" s="2">
        <v>136</v>
      </c>
      <c r="G43" s="2" t="s">
        <v>1231</v>
      </c>
      <c r="I43" s="3" t="s">
        <v>1040</v>
      </c>
      <c r="J43" s="3">
        <v>931</v>
      </c>
      <c r="K43" s="4" t="s">
        <v>1202</v>
      </c>
      <c r="N43" s="8" t="s">
        <v>1349</v>
      </c>
      <c r="O43" s="8" t="s">
        <v>1901</v>
      </c>
      <c r="P43" s="9" t="s">
        <v>1994</v>
      </c>
    </row>
    <row r="44" spans="1:16" x14ac:dyDescent="0.35">
      <c r="A44" s="2" t="s">
        <v>121</v>
      </c>
      <c r="B44" s="2" t="s">
        <v>122</v>
      </c>
      <c r="C44" s="2" t="s">
        <v>123</v>
      </c>
      <c r="D44" s="2" t="s">
        <v>774</v>
      </c>
      <c r="E44" s="2" t="s">
        <v>1186</v>
      </c>
      <c r="F44" s="2">
        <v>950</v>
      </c>
      <c r="G44" s="2" t="s">
        <v>1298</v>
      </c>
      <c r="I44" s="3" t="s">
        <v>1041</v>
      </c>
      <c r="J44" s="3">
        <v>132</v>
      </c>
      <c r="K44" s="4" t="s">
        <v>1203</v>
      </c>
      <c r="N44" s="8" t="s">
        <v>1350</v>
      </c>
      <c r="O44" s="8" t="s">
        <v>1902</v>
      </c>
      <c r="P44" s="9" t="s">
        <v>1995</v>
      </c>
    </row>
    <row r="45" spans="1:16" x14ac:dyDescent="0.35">
      <c r="A45" s="2" t="s">
        <v>124</v>
      </c>
      <c r="B45" s="2" t="s">
        <v>125</v>
      </c>
      <c r="C45" s="2" t="s">
        <v>126</v>
      </c>
      <c r="D45" s="2" t="s">
        <v>775</v>
      </c>
      <c r="E45" s="2" t="s">
        <v>1186</v>
      </c>
      <c r="F45" s="2">
        <v>950</v>
      </c>
      <c r="G45" s="2" t="s">
        <v>1298</v>
      </c>
      <c r="I45" s="3" t="s">
        <v>1042</v>
      </c>
      <c r="J45" s="3">
        <v>203</v>
      </c>
      <c r="K45" s="4" t="s">
        <v>1043</v>
      </c>
      <c r="N45" s="8" t="s">
        <v>1351</v>
      </c>
      <c r="O45" s="8" t="s">
        <v>1903</v>
      </c>
      <c r="P45" s="9" t="s">
        <v>1996</v>
      </c>
    </row>
    <row r="46" spans="1:16" x14ac:dyDescent="0.35">
      <c r="A46" s="2" t="s">
        <v>127</v>
      </c>
      <c r="B46" s="2" t="s">
        <v>128</v>
      </c>
      <c r="C46" s="2" t="s">
        <v>129</v>
      </c>
      <c r="D46" s="2" t="s">
        <v>776</v>
      </c>
      <c r="E46" s="2" t="s">
        <v>1035</v>
      </c>
      <c r="F46" s="2">
        <v>990</v>
      </c>
      <c r="G46" s="2" t="s">
        <v>1199</v>
      </c>
      <c r="I46" s="3" t="s">
        <v>1044</v>
      </c>
      <c r="J46" s="3">
        <v>262</v>
      </c>
      <c r="K46" s="4" t="s">
        <v>1045</v>
      </c>
      <c r="N46" s="8" t="s">
        <v>1352</v>
      </c>
      <c r="O46" s="8" t="s">
        <v>1904</v>
      </c>
      <c r="P46" s="9" t="s">
        <v>1997</v>
      </c>
    </row>
    <row r="47" spans="1:16" x14ac:dyDescent="0.35">
      <c r="A47" s="2" t="s">
        <v>130</v>
      </c>
      <c r="B47" s="2" t="s">
        <v>131</v>
      </c>
      <c r="C47" s="2" t="s">
        <v>132</v>
      </c>
      <c r="D47" s="2" t="s">
        <v>777</v>
      </c>
      <c r="E47" s="2" t="s">
        <v>1200</v>
      </c>
      <c r="F47" s="2">
        <v>0</v>
      </c>
      <c r="G47" s="2" t="s">
        <v>1201</v>
      </c>
      <c r="I47" s="3" t="s">
        <v>1046</v>
      </c>
      <c r="J47" s="3">
        <v>208</v>
      </c>
      <c r="K47" s="4" t="s">
        <v>1047</v>
      </c>
      <c r="N47" s="8" t="s">
        <v>1353</v>
      </c>
      <c r="O47" s="8" t="s">
        <v>1905</v>
      </c>
      <c r="P47" s="9" t="s">
        <v>1998</v>
      </c>
    </row>
    <row r="48" spans="1:16" x14ac:dyDescent="0.35">
      <c r="A48" s="2" t="s">
        <v>137</v>
      </c>
      <c r="B48" s="2" t="s">
        <v>138</v>
      </c>
      <c r="C48" s="2" t="s">
        <v>139</v>
      </c>
      <c r="D48" s="2" t="s">
        <v>780</v>
      </c>
      <c r="E48" s="2" t="s">
        <v>999</v>
      </c>
      <c r="F48" s="2">
        <v>36</v>
      </c>
      <c r="G48" s="2" t="s">
        <v>1000</v>
      </c>
      <c r="I48" s="3" t="s">
        <v>1048</v>
      </c>
      <c r="J48" s="3">
        <v>214</v>
      </c>
      <c r="K48" s="4" t="s">
        <v>1049</v>
      </c>
      <c r="N48" s="8" t="s">
        <v>1354</v>
      </c>
      <c r="O48" s="8" t="s">
        <v>2031</v>
      </c>
      <c r="P48" s="9" t="s">
        <v>2032</v>
      </c>
    </row>
    <row r="49" spans="1:16" x14ac:dyDescent="0.35">
      <c r="A49" s="2" t="s">
        <v>140</v>
      </c>
      <c r="B49" s="2" t="s">
        <v>141</v>
      </c>
      <c r="C49" s="2" t="s">
        <v>142</v>
      </c>
      <c r="D49" s="2" t="s">
        <v>781</v>
      </c>
      <c r="E49" s="2" t="s">
        <v>999</v>
      </c>
      <c r="F49" s="2">
        <v>36</v>
      </c>
      <c r="G49" s="2" t="s">
        <v>1000</v>
      </c>
      <c r="I49" s="3" t="s">
        <v>1050</v>
      </c>
      <c r="J49" s="3">
        <v>12</v>
      </c>
      <c r="K49" s="4" t="s">
        <v>1051</v>
      </c>
      <c r="N49" s="8" t="s">
        <v>1355</v>
      </c>
      <c r="O49" s="8" t="s">
        <v>1906</v>
      </c>
      <c r="P49" s="9" t="s">
        <v>1999</v>
      </c>
    </row>
    <row r="50" spans="1:16" x14ac:dyDescent="0.35">
      <c r="A50" s="2" t="s">
        <v>143</v>
      </c>
      <c r="B50" s="2" t="s">
        <v>144</v>
      </c>
      <c r="C50" s="2" t="s">
        <v>145</v>
      </c>
      <c r="D50" s="2" t="s">
        <v>782</v>
      </c>
      <c r="E50" s="2" t="s">
        <v>1036</v>
      </c>
      <c r="F50" s="2">
        <v>170</v>
      </c>
      <c r="G50" s="2" t="s">
        <v>1037</v>
      </c>
      <c r="I50" s="3" t="s">
        <v>1052</v>
      </c>
      <c r="J50" s="3">
        <v>818</v>
      </c>
      <c r="K50" s="4" t="s">
        <v>1053</v>
      </c>
      <c r="N50" s="8" t="s">
        <v>1356</v>
      </c>
      <c r="O50" s="8" t="s">
        <v>1907</v>
      </c>
      <c r="P50" s="9" t="s">
        <v>2000</v>
      </c>
    </row>
    <row r="51" spans="1:16" x14ac:dyDescent="0.35">
      <c r="A51" s="2" t="s">
        <v>146</v>
      </c>
      <c r="B51" s="2" t="s">
        <v>147</v>
      </c>
      <c r="C51" s="2" t="s">
        <v>148</v>
      </c>
      <c r="D51" s="2" t="s">
        <v>783</v>
      </c>
      <c r="E51" s="2" t="s">
        <v>1097</v>
      </c>
      <c r="F51" s="2">
        <v>174</v>
      </c>
      <c r="G51" s="2" t="s">
        <v>1227</v>
      </c>
      <c r="I51" s="3" t="s">
        <v>1054</v>
      </c>
      <c r="J51" s="3">
        <v>232</v>
      </c>
      <c r="K51" s="4" t="s">
        <v>1055</v>
      </c>
      <c r="N51" s="8" t="s">
        <v>1357</v>
      </c>
      <c r="O51" s="8" t="s">
        <v>1908</v>
      </c>
      <c r="P51" s="9" t="s">
        <v>2001</v>
      </c>
    </row>
    <row r="52" spans="1:16" x14ac:dyDescent="0.35">
      <c r="A52" s="2" t="s">
        <v>153</v>
      </c>
      <c r="B52" s="2" t="s">
        <v>154</v>
      </c>
      <c r="C52" s="2" t="s">
        <v>155</v>
      </c>
      <c r="D52" s="2" t="s">
        <v>786</v>
      </c>
      <c r="E52" s="2" t="s">
        <v>1038</v>
      </c>
      <c r="F52" s="2">
        <v>188</v>
      </c>
      <c r="G52" s="2" t="s">
        <v>1039</v>
      </c>
      <c r="I52" s="3" t="s">
        <v>1056</v>
      </c>
      <c r="J52" s="3">
        <v>230</v>
      </c>
      <c r="K52" s="4" t="s">
        <v>1057</v>
      </c>
      <c r="N52" s="8" t="s">
        <v>1358</v>
      </c>
      <c r="O52" s="8" t="s">
        <v>1909</v>
      </c>
      <c r="P52" s="9" t="s">
        <v>2002</v>
      </c>
    </row>
    <row r="53" spans="1:16" x14ac:dyDescent="0.35">
      <c r="A53" s="2" t="s">
        <v>719</v>
      </c>
      <c r="B53" s="2" t="s">
        <v>156</v>
      </c>
      <c r="C53" s="2" t="s">
        <v>157</v>
      </c>
      <c r="D53" s="2" t="s">
        <v>787</v>
      </c>
      <c r="E53" s="2" t="s">
        <v>1189</v>
      </c>
      <c r="F53" s="2">
        <v>952</v>
      </c>
      <c r="G53" s="2" t="s">
        <v>1292</v>
      </c>
      <c r="I53" s="3" t="s">
        <v>1058</v>
      </c>
      <c r="J53" s="3">
        <v>978</v>
      </c>
      <c r="K53" s="4" t="s">
        <v>1059</v>
      </c>
      <c r="N53" s="8" t="s">
        <v>1359</v>
      </c>
      <c r="O53" s="8" t="s">
        <v>1910</v>
      </c>
      <c r="P53" s="9" t="s">
        <v>2003</v>
      </c>
    </row>
    <row r="54" spans="1:16" x14ac:dyDescent="0.35">
      <c r="A54" s="2" t="s">
        <v>158</v>
      </c>
      <c r="B54" s="2" t="s">
        <v>159</v>
      </c>
      <c r="C54" s="2" t="s">
        <v>160</v>
      </c>
      <c r="D54" s="2" t="s">
        <v>788</v>
      </c>
      <c r="E54" s="2" t="s">
        <v>1080</v>
      </c>
      <c r="F54" s="2">
        <v>191</v>
      </c>
      <c r="G54" s="2" t="s">
        <v>1210</v>
      </c>
      <c r="I54" s="3" t="s">
        <v>1060</v>
      </c>
      <c r="J54" s="3">
        <v>242</v>
      </c>
      <c r="K54" s="4" t="s">
        <v>1204</v>
      </c>
      <c r="N54" s="8" t="s">
        <v>1360</v>
      </c>
      <c r="O54" s="8" t="s">
        <v>1911</v>
      </c>
      <c r="P54" s="9" t="s">
        <v>2004</v>
      </c>
    </row>
    <row r="55" spans="1:16" x14ac:dyDescent="0.35">
      <c r="A55" s="2" t="s">
        <v>161</v>
      </c>
      <c r="B55" s="2" t="s">
        <v>162</v>
      </c>
      <c r="C55" s="2" t="s">
        <v>163</v>
      </c>
      <c r="D55" s="2" t="s">
        <v>789</v>
      </c>
      <c r="E55" s="2" t="s">
        <v>1040</v>
      </c>
      <c r="F55" s="2">
        <v>931</v>
      </c>
      <c r="G55" s="2" t="s">
        <v>1202</v>
      </c>
      <c r="I55" s="3" t="s">
        <v>1061</v>
      </c>
      <c r="J55" s="3">
        <v>238</v>
      </c>
      <c r="K55" s="4" t="s">
        <v>1062</v>
      </c>
      <c r="N55" s="8" t="s">
        <v>1361</v>
      </c>
      <c r="O55" s="8" t="s">
        <v>1912</v>
      </c>
      <c r="P55" s="9" t="s">
        <v>2005</v>
      </c>
    </row>
    <row r="56" spans="1:16" x14ac:dyDescent="0.35">
      <c r="A56" s="2" t="s">
        <v>164</v>
      </c>
      <c r="B56" s="2" t="s">
        <v>165</v>
      </c>
      <c r="C56" s="2" t="s">
        <v>166</v>
      </c>
      <c r="D56" s="2" t="s">
        <v>790</v>
      </c>
      <c r="E56" s="2" t="s">
        <v>1058</v>
      </c>
      <c r="F56" s="2">
        <v>978</v>
      </c>
      <c r="G56" s="2" t="s">
        <v>1059</v>
      </c>
      <c r="I56" s="3" t="s">
        <v>1063</v>
      </c>
      <c r="J56" s="3">
        <v>826</v>
      </c>
      <c r="K56" s="4" t="s">
        <v>1064</v>
      </c>
      <c r="N56" s="8" t="s">
        <v>1362</v>
      </c>
      <c r="O56" s="8" t="s">
        <v>1913</v>
      </c>
      <c r="P56" s="9" t="s">
        <v>2006</v>
      </c>
    </row>
    <row r="57" spans="1:16" x14ac:dyDescent="0.35">
      <c r="A57" s="2" t="s">
        <v>167</v>
      </c>
      <c r="B57" s="2" t="s">
        <v>168</v>
      </c>
      <c r="C57" s="2" t="s">
        <v>169</v>
      </c>
      <c r="D57" s="2" t="s">
        <v>791</v>
      </c>
      <c r="E57" s="2" t="s">
        <v>1042</v>
      </c>
      <c r="F57" s="2">
        <v>203</v>
      </c>
      <c r="G57" s="2" t="s">
        <v>1043</v>
      </c>
      <c r="I57" s="3" t="s">
        <v>1065</v>
      </c>
      <c r="J57" s="3">
        <v>981</v>
      </c>
      <c r="K57" s="4" t="s">
        <v>1066</v>
      </c>
      <c r="N57" s="8" t="s">
        <v>1363</v>
      </c>
      <c r="O57" s="8" t="s">
        <v>1914</v>
      </c>
      <c r="P57" s="9" t="s">
        <v>2007</v>
      </c>
    </row>
    <row r="58" spans="1:16" x14ac:dyDescent="0.35">
      <c r="A58" s="2" t="s">
        <v>716</v>
      </c>
      <c r="B58" s="2" t="s">
        <v>151</v>
      </c>
      <c r="C58" s="2" t="s">
        <v>152</v>
      </c>
      <c r="D58" s="2" t="s">
        <v>785</v>
      </c>
      <c r="E58" s="2" t="s">
        <v>1031</v>
      </c>
      <c r="F58" s="2">
        <v>976</v>
      </c>
      <c r="G58" s="2" t="s">
        <v>1032</v>
      </c>
      <c r="I58" s="3" t="s">
        <v>1205</v>
      </c>
      <c r="J58" s="3">
        <v>0</v>
      </c>
      <c r="K58" s="4" t="s">
        <v>1206</v>
      </c>
      <c r="N58" s="8" t="s">
        <v>1364</v>
      </c>
      <c r="O58" s="8" t="s">
        <v>1915</v>
      </c>
      <c r="P58" s="9" t="s">
        <v>2008</v>
      </c>
    </row>
    <row r="59" spans="1:16" x14ac:dyDescent="0.35">
      <c r="A59" s="2" t="s">
        <v>170</v>
      </c>
      <c r="B59" s="2" t="s">
        <v>171</v>
      </c>
      <c r="C59" s="2" t="s">
        <v>172</v>
      </c>
      <c r="D59" s="2" t="s">
        <v>792</v>
      </c>
      <c r="E59" s="2" t="s">
        <v>1046</v>
      </c>
      <c r="F59" s="2">
        <v>208</v>
      </c>
      <c r="G59" s="2" t="s">
        <v>1047</v>
      </c>
      <c r="I59" s="3" t="s">
        <v>1067</v>
      </c>
      <c r="J59" s="3">
        <v>936</v>
      </c>
      <c r="K59" s="4" t="s">
        <v>1068</v>
      </c>
      <c r="N59" s="8" t="s">
        <v>1365</v>
      </c>
      <c r="O59" s="8" t="s">
        <v>1916</v>
      </c>
      <c r="P59" s="9" t="s">
        <v>2009</v>
      </c>
    </row>
    <row r="60" spans="1:16" x14ac:dyDescent="0.35">
      <c r="A60" s="2" t="s">
        <v>173</v>
      </c>
      <c r="B60" s="2" t="s">
        <v>174</v>
      </c>
      <c r="C60" s="2" t="s">
        <v>175</v>
      </c>
      <c r="D60" s="2" t="s">
        <v>793</v>
      </c>
      <c r="E60" s="2" t="s">
        <v>1044</v>
      </c>
      <c r="F60" s="2">
        <v>262</v>
      </c>
      <c r="G60" s="2" t="s">
        <v>1045</v>
      </c>
      <c r="I60" s="3" t="s">
        <v>1069</v>
      </c>
      <c r="J60" s="3">
        <v>292</v>
      </c>
      <c r="K60" s="4" t="s">
        <v>1070</v>
      </c>
      <c r="N60" s="8" t="s">
        <v>1366</v>
      </c>
      <c r="O60" s="8" t="s">
        <v>1917</v>
      </c>
      <c r="P60" s="9" t="s">
        <v>2010</v>
      </c>
    </row>
    <row r="61" spans="1:16" x14ac:dyDescent="0.35">
      <c r="A61" s="2" t="s">
        <v>176</v>
      </c>
      <c r="B61" s="2" t="s">
        <v>177</v>
      </c>
      <c r="C61" s="2" t="s">
        <v>178</v>
      </c>
      <c r="D61" s="2" t="s">
        <v>794</v>
      </c>
      <c r="E61" s="2" t="s">
        <v>1187</v>
      </c>
      <c r="F61" s="2">
        <v>951</v>
      </c>
      <c r="G61" s="2" t="s">
        <v>1188</v>
      </c>
      <c r="I61" s="3" t="s">
        <v>1071</v>
      </c>
      <c r="J61" s="3">
        <v>270</v>
      </c>
      <c r="K61" s="4" t="s">
        <v>1072</v>
      </c>
      <c r="N61" s="8" t="s">
        <v>1367</v>
      </c>
      <c r="O61" s="8" t="s">
        <v>1918</v>
      </c>
      <c r="P61" s="9" t="s">
        <v>2011</v>
      </c>
    </row>
    <row r="62" spans="1:16" x14ac:dyDescent="0.35">
      <c r="A62" s="2" t="s">
        <v>179</v>
      </c>
      <c r="B62" s="2" t="s">
        <v>180</v>
      </c>
      <c r="C62" s="2" t="s">
        <v>181</v>
      </c>
      <c r="D62" s="2" t="s">
        <v>795</v>
      </c>
      <c r="E62" s="2" t="s">
        <v>1048</v>
      </c>
      <c r="F62" s="2">
        <v>214</v>
      </c>
      <c r="G62" s="2" t="s">
        <v>1049</v>
      </c>
      <c r="I62" s="3" t="s">
        <v>1073</v>
      </c>
      <c r="J62" s="3">
        <v>324</v>
      </c>
      <c r="K62" s="4" t="s">
        <v>1074</v>
      </c>
      <c r="N62" s="8" t="s">
        <v>1368</v>
      </c>
      <c r="O62" s="8" t="s">
        <v>1919</v>
      </c>
      <c r="P62" s="9" t="s">
        <v>2012</v>
      </c>
    </row>
    <row r="63" spans="1:16" x14ac:dyDescent="0.35">
      <c r="A63" s="2" t="s">
        <v>182</v>
      </c>
      <c r="B63" s="2" t="s">
        <v>183</v>
      </c>
      <c r="C63" s="2" t="s">
        <v>184</v>
      </c>
      <c r="D63" s="2" t="s">
        <v>796</v>
      </c>
      <c r="E63" s="2" t="s">
        <v>1177</v>
      </c>
      <c r="F63" s="2">
        <v>840</v>
      </c>
      <c r="G63" s="2" t="s">
        <v>1178</v>
      </c>
      <c r="I63" s="3" t="s">
        <v>1075</v>
      </c>
      <c r="J63" s="3">
        <v>320</v>
      </c>
      <c r="K63" s="4" t="s">
        <v>1076</v>
      </c>
      <c r="N63" s="8" t="s">
        <v>1369</v>
      </c>
      <c r="O63" s="8" t="s">
        <v>1920</v>
      </c>
      <c r="P63" s="9" t="s">
        <v>1595</v>
      </c>
    </row>
    <row r="64" spans="1:16" x14ac:dyDescent="0.35">
      <c r="A64" s="2" t="s">
        <v>185</v>
      </c>
      <c r="B64" s="2" t="s">
        <v>186</v>
      </c>
      <c r="C64" s="2" t="s">
        <v>187</v>
      </c>
      <c r="D64" s="2" t="s">
        <v>797</v>
      </c>
      <c r="E64" s="2" t="s">
        <v>1052</v>
      </c>
      <c r="F64" s="2">
        <v>818</v>
      </c>
      <c r="G64" s="2" t="s">
        <v>1053</v>
      </c>
      <c r="I64" s="3" t="s">
        <v>1077</v>
      </c>
      <c r="J64" s="3">
        <v>328</v>
      </c>
      <c r="K64" s="4" t="s">
        <v>1207</v>
      </c>
      <c r="N64" s="8" t="s">
        <v>1370</v>
      </c>
      <c r="O64" s="8" t="s">
        <v>1921</v>
      </c>
      <c r="P64" s="9" t="s">
        <v>2013</v>
      </c>
    </row>
    <row r="65" spans="1:16" x14ac:dyDescent="0.35">
      <c r="A65" s="2" t="s">
        <v>188</v>
      </c>
      <c r="B65" s="2" t="s">
        <v>189</v>
      </c>
      <c r="C65" s="2" t="s">
        <v>190</v>
      </c>
      <c r="D65" s="2" t="s">
        <v>798</v>
      </c>
      <c r="E65" s="2" t="s">
        <v>1177</v>
      </c>
      <c r="F65" s="2">
        <v>840</v>
      </c>
      <c r="G65" s="2" t="s">
        <v>1178</v>
      </c>
      <c r="I65" s="3" t="s">
        <v>1078</v>
      </c>
      <c r="J65" s="3">
        <v>344</v>
      </c>
      <c r="K65" s="4" t="s">
        <v>1208</v>
      </c>
      <c r="N65" s="8" t="s">
        <v>1371</v>
      </c>
      <c r="O65" s="8" t="s">
        <v>1922</v>
      </c>
      <c r="P65" s="9" t="s">
        <v>1596</v>
      </c>
    </row>
    <row r="66" spans="1:16" x14ac:dyDescent="0.35">
      <c r="A66" s="2" t="s">
        <v>191</v>
      </c>
      <c r="B66" s="2" t="s">
        <v>192</v>
      </c>
      <c r="C66" s="2" t="s">
        <v>193</v>
      </c>
      <c r="D66" s="2" t="s">
        <v>799</v>
      </c>
      <c r="E66" s="2" t="s">
        <v>1186</v>
      </c>
      <c r="F66" s="2">
        <v>950</v>
      </c>
      <c r="G66" s="2" t="s">
        <v>1298</v>
      </c>
      <c r="I66" s="3" t="s">
        <v>1079</v>
      </c>
      <c r="J66" s="3">
        <v>340</v>
      </c>
      <c r="K66" s="4" t="s">
        <v>1209</v>
      </c>
      <c r="N66" s="8" t="s">
        <v>1372</v>
      </c>
      <c r="O66" s="8" t="s">
        <v>1923</v>
      </c>
      <c r="P66" s="9" t="s">
        <v>2014</v>
      </c>
    </row>
    <row r="67" spans="1:16" x14ac:dyDescent="0.35">
      <c r="A67" s="2" t="s">
        <v>194</v>
      </c>
      <c r="B67" s="2" t="s">
        <v>195</v>
      </c>
      <c r="C67" s="2" t="s">
        <v>196</v>
      </c>
      <c r="D67" s="2" t="s">
        <v>800</v>
      </c>
      <c r="E67" s="2" t="s">
        <v>1054</v>
      </c>
      <c r="F67" s="2">
        <v>232</v>
      </c>
      <c r="G67" s="2" t="s">
        <v>1055</v>
      </c>
      <c r="I67" s="3" t="s">
        <v>1080</v>
      </c>
      <c r="J67" s="3">
        <v>191</v>
      </c>
      <c r="K67" s="4" t="s">
        <v>1210</v>
      </c>
      <c r="N67" s="8" t="s">
        <v>1373</v>
      </c>
      <c r="O67" s="8" t="s">
        <v>1924</v>
      </c>
      <c r="P67" s="9" t="s">
        <v>2015</v>
      </c>
    </row>
    <row r="68" spans="1:16" x14ac:dyDescent="0.35">
      <c r="A68" s="2" t="s">
        <v>197</v>
      </c>
      <c r="B68" s="2" t="s">
        <v>198</v>
      </c>
      <c r="C68" s="2" t="s">
        <v>199</v>
      </c>
      <c r="D68" s="2" t="s">
        <v>801</v>
      </c>
      <c r="E68" s="2" t="s">
        <v>1058</v>
      </c>
      <c r="F68" s="2">
        <v>978</v>
      </c>
      <c r="G68" s="2" t="s">
        <v>1059</v>
      </c>
      <c r="I68" s="3" t="s">
        <v>1081</v>
      </c>
      <c r="J68" s="3">
        <v>332</v>
      </c>
      <c r="K68" s="4" t="s">
        <v>1211</v>
      </c>
      <c r="N68" s="8" t="s">
        <v>1374</v>
      </c>
      <c r="O68" s="8" t="s">
        <v>1925</v>
      </c>
      <c r="P68" s="9" t="s">
        <v>2016</v>
      </c>
    </row>
    <row r="69" spans="1:16" x14ac:dyDescent="0.35">
      <c r="A69" s="2" t="s">
        <v>729</v>
      </c>
      <c r="B69" s="2" t="s">
        <v>614</v>
      </c>
      <c r="C69" s="2" t="s">
        <v>615</v>
      </c>
      <c r="D69" s="2" t="s">
        <v>943</v>
      </c>
      <c r="E69" s="2" t="s">
        <v>1160</v>
      </c>
      <c r="F69" s="2">
        <v>748</v>
      </c>
      <c r="G69" s="2" t="s">
        <v>1278</v>
      </c>
      <c r="I69" s="3" t="s">
        <v>1082</v>
      </c>
      <c r="J69" s="3">
        <v>348</v>
      </c>
      <c r="K69" s="4" t="s">
        <v>1212</v>
      </c>
      <c r="N69" s="8" t="s">
        <v>1375</v>
      </c>
      <c r="O69" s="8" t="s">
        <v>1926</v>
      </c>
      <c r="P69" s="9" t="s">
        <v>2017</v>
      </c>
    </row>
    <row r="70" spans="1:16" x14ac:dyDescent="0.35">
      <c r="A70" s="2" t="s">
        <v>200</v>
      </c>
      <c r="B70" s="2" t="s">
        <v>201</v>
      </c>
      <c r="C70" s="2" t="s">
        <v>202</v>
      </c>
      <c r="D70" s="2" t="s">
        <v>802</v>
      </c>
      <c r="E70" s="2" t="s">
        <v>1056</v>
      </c>
      <c r="F70" s="2">
        <v>230</v>
      </c>
      <c r="G70" s="2" t="s">
        <v>1057</v>
      </c>
      <c r="I70" s="3" t="s">
        <v>1083</v>
      </c>
      <c r="J70" s="3">
        <v>360</v>
      </c>
      <c r="K70" s="4" t="s">
        <v>1213</v>
      </c>
      <c r="N70" s="8" t="s">
        <v>1376</v>
      </c>
      <c r="O70" s="8" t="s">
        <v>1927</v>
      </c>
      <c r="P70" s="9" t="s">
        <v>2018</v>
      </c>
    </row>
    <row r="71" spans="1:16" x14ac:dyDescent="0.35">
      <c r="A71" s="2" t="s">
        <v>720</v>
      </c>
      <c r="B71" s="2" t="s">
        <v>203</v>
      </c>
      <c r="C71" s="2" t="s">
        <v>204</v>
      </c>
      <c r="D71" s="2" t="s">
        <v>803</v>
      </c>
      <c r="E71" s="2" t="s">
        <v>1061</v>
      </c>
      <c r="F71" s="2">
        <v>238</v>
      </c>
      <c r="G71" s="2" t="s">
        <v>1062</v>
      </c>
      <c r="I71" s="3" t="s">
        <v>1084</v>
      </c>
      <c r="J71" s="3">
        <v>376</v>
      </c>
      <c r="K71" s="4" t="s">
        <v>1214</v>
      </c>
      <c r="N71" s="8" t="s">
        <v>1377</v>
      </c>
      <c r="O71" s="8" t="s">
        <v>1928</v>
      </c>
      <c r="P71" s="9" t="s">
        <v>2019</v>
      </c>
    </row>
    <row r="72" spans="1:16" x14ac:dyDescent="0.35">
      <c r="A72" s="2" t="s">
        <v>205</v>
      </c>
      <c r="B72" s="2" t="s">
        <v>206</v>
      </c>
      <c r="C72" s="2" t="s">
        <v>207</v>
      </c>
      <c r="D72" s="2" t="s">
        <v>804</v>
      </c>
      <c r="E72" s="2" t="s">
        <v>1046</v>
      </c>
      <c r="F72" s="2">
        <v>208</v>
      </c>
      <c r="G72" s="2" t="s">
        <v>1047</v>
      </c>
      <c r="I72" s="3" t="s">
        <v>1215</v>
      </c>
      <c r="J72" s="3">
        <v>0</v>
      </c>
      <c r="K72" s="4" t="s">
        <v>1216</v>
      </c>
      <c r="N72" s="8" t="s">
        <v>1378</v>
      </c>
      <c r="O72" s="8" t="s">
        <v>1929</v>
      </c>
      <c r="P72" s="9" t="s">
        <v>1598</v>
      </c>
    </row>
    <row r="73" spans="1:16" x14ac:dyDescent="0.35">
      <c r="A73" s="2" t="s">
        <v>208</v>
      </c>
      <c r="B73" s="2" t="s">
        <v>209</v>
      </c>
      <c r="C73" s="2" t="s">
        <v>210</v>
      </c>
      <c r="D73" s="2" t="s">
        <v>805</v>
      </c>
      <c r="E73" s="2" t="s">
        <v>1060</v>
      </c>
      <c r="F73" s="2">
        <v>242</v>
      </c>
      <c r="G73" s="2" t="s">
        <v>1204</v>
      </c>
      <c r="I73" s="3" t="s">
        <v>1085</v>
      </c>
      <c r="J73" s="3">
        <v>356</v>
      </c>
      <c r="K73" s="4" t="s">
        <v>1217</v>
      </c>
      <c r="N73" s="8" t="s">
        <v>1379</v>
      </c>
      <c r="O73" s="8" t="s">
        <v>1930</v>
      </c>
      <c r="P73" s="9" t="s">
        <v>1597</v>
      </c>
    </row>
    <row r="74" spans="1:16" x14ac:dyDescent="0.35">
      <c r="A74" s="2" t="s">
        <v>211</v>
      </c>
      <c r="B74" s="2" t="s">
        <v>212</v>
      </c>
      <c r="C74" s="2" t="s">
        <v>213</v>
      </c>
      <c r="D74" s="2" t="s">
        <v>806</v>
      </c>
      <c r="E74" s="2" t="s">
        <v>1058</v>
      </c>
      <c r="F74" s="2">
        <v>978</v>
      </c>
      <c r="G74" s="2" t="s">
        <v>1059</v>
      </c>
      <c r="I74" s="3" t="s">
        <v>1086</v>
      </c>
      <c r="J74" s="3">
        <v>368</v>
      </c>
      <c r="K74" s="4" t="s">
        <v>1087</v>
      </c>
      <c r="N74" s="8" t="s">
        <v>2035</v>
      </c>
      <c r="O74" s="8" t="s">
        <v>2036</v>
      </c>
      <c r="P74" s="8" t="s">
        <v>2037</v>
      </c>
    </row>
    <row r="75" spans="1:16" x14ac:dyDescent="0.35">
      <c r="A75" s="2" t="s">
        <v>214</v>
      </c>
      <c r="B75" s="2" t="s">
        <v>215</v>
      </c>
      <c r="C75" s="2" t="s">
        <v>216</v>
      </c>
      <c r="D75" s="2" t="s">
        <v>807</v>
      </c>
      <c r="E75" s="2" t="s">
        <v>1058</v>
      </c>
      <c r="F75" s="2">
        <v>978</v>
      </c>
      <c r="G75" s="2" t="s">
        <v>1059</v>
      </c>
      <c r="I75" s="3" t="s">
        <v>1088</v>
      </c>
      <c r="J75" s="3">
        <v>364</v>
      </c>
      <c r="K75" s="4" t="s">
        <v>1218</v>
      </c>
    </row>
    <row r="76" spans="1:16" x14ac:dyDescent="0.35">
      <c r="A76" s="2" t="s">
        <v>217</v>
      </c>
      <c r="B76" s="2" t="s">
        <v>218</v>
      </c>
      <c r="C76" s="2" t="s">
        <v>219</v>
      </c>
      <c r="D76" s="2" t="s">
        <v>808</v>
      </c>
      <c r="E76" s="2" t="s">
        <v>1058</v>
      </c>
      <c r="F76" s="2">
        <v>978</v>
      </c>
      <c r="G76" s="2" t="s">
        <v>1059</v>
      </c>
      <c r="I76" s="3" t="s">
        <v>1089</v>
      </c>
      <c r="J76" s="3">
        <v>352</v>
      </c>
      <c r="K76" s="4" t="s">
        <v>1090</v>
      </c>
    </row>
    <row r="77" spans="1:16" x14ac:dyDescent="0.35">
      <c r="A77" s="2" t="s">
        <v>220</v>
      </c>
      <c r="B77" s="2" t="s">
        <v>221</v>
      </c>
      <c r="C77" s="2" t="s">
        <v>222</v>
      </c>
      <c r="D77" s="2" t="s">
        <v>809</v>
      </c>
      <c r="E77" s="2" t="s">
        <v>1058</v>
      </c>
      <c r="F77" s="2">
        <v>978</v>
      </c>
      <c r="G77" s="2" t="s">
        <v>1059</v>
      </c>
      <c r="I77" s="3" t="s">
        <v>1219</v>
      </c>
      <c r="J77" s="3">
        <v>0</v>
      </c>
      <c r="K77" s="4" t="s">
        <v>1220</v>
      </c>
    </row>
    <row r="78" spans="1:16" x14ac:dyDescent="0.35">
      <c r="A78" s="2" t="s">
        <v>223</v>
      </c>
      <c r="B78" s="2" t="s">
        <v>224</v>
      </c>
      <c r="C78" s="2" t="s">
        <v>225</v>
      </c>
      <c r="D78" s="2" t="s">
        <v>810</v>
      </c>
      <c r="E78" s="2" t="s">
        <v>1058</v>
      </c>
      <c r="F78" s="2">
        <v>978</v>
      </c>
      <c r="G78" s="2" t="s">
        <v>1059</v>
      </c>
      <c r="I78" s="3" t="s">
        <v>1091</v>
      </c>
      <c r="J78" s="3">
        <v>388</v>
      </c>
      <c r="K78" s="4" t="s">
        <v>1221</v>
      </c>
    </row>
    <row r="79" spans="1:16" x14ac:dyDescent="0.35">
      <c r="A79" s="2" t="s">
        <v>226</v>
      </c>
      <c r="B79" s="2" t="s">
        <v>227</v>
      </c>
      <c r="C79" s="2" t="s">
        <v>228</v>
      </c>
      <c r="D79" s="2" t="s">
        <v>811</v>
      </c>
      <c r="E79" s="2" t="s">
        <v>1186</v>
      </c>
      <c r="F79" s="2">
        <v>950</v>
      </c>
      <c r="G79" s="2" t="s">
        <v>1298</v>
      </c>
      <c r="I79" s="3" t="s">
        <v>1092</v>
      </c>
      <c r="J79" s="3">
        <v>400</v>
      </c>
      <c r="K79" s="4" t="s">
        <v>1222</v>
      </c>
    </row>
    <row r="80" spans="1:16" x14ac:dyDescent="0.35">
      <c r="A80" s="2" t="s">
        <v>229</v>
      </c>
      <c r="B80" s="2" t="s">
        <v>230</v>
      </c>
      <c r="C80" s="2" t="s">
        <v>231</v>
      </c>
      <c r="D80" s="2" t="s">
        <v>812</v>
      </c>
      <c r="E80" s="2" t="s">
        <v>1071</v>
      </c>
      <c r="F80" s="2">
        <v>270</v>
      </c>
      <c r="G80" s="2" t="s">
        <v>1072</v>
      </c>
      <c r="I80" s="3" t="s">
        <v>1093</v>
      </c>
      <c r="J80" s="3">
        <v>392</v>
      </c>
      <c r="K80" s="4" t="s">
        <v>1223</v>
      </c>
    </row>
    <row r="81" spans="1:11" x14ac:dyDescent="0.35">
      <c r="A81" s="2" t="s">
        <v>232</v>
      </c>
      <c r="B81" s="2" t="s">
        <v>233</v>
      </c>
      <c r="C81" s="2" t="s">
        <v>234</v>
      </c>
      <c r="D81" s="2" t="s">
        <v>813</v>
      </c>
      <c r="E81" s="2" t="s">
        <v>1065</v>
      </c>
      <c r="F81" s="2">
        <v>981</v>
      </c>
      <c r="G81" s="2" t="s">
        <v>1066</v>
      </c>
      <c r="I81" s="3" t="s">
        <v>1094</v>
      </c>
      <c r="J81" s="3">
        <v>404</v>
      </c>
      <c r="K81" s="4" t="s">
        <v>1224</v>
      </c>
    </row>
    <row r="82" spans="1:11" x14ac:dyDescent="0.35">
      <c r="A82" s="2" t="s">
        <v>235</v>
      </c>
      <c r="B82" s="2" t="s">
        <v>236</v>
      </c>
      <c r="C82" s="2" t="s">
        <v>237</v>
      </c>
      <c r="D82" s="2" t="s">
        <v>814</v>
      </c>
      <c r="E82" s="2" t="s">
        <v>1058</v>
      </c>
      <c r="F82" s="2">
        <v>978</v>
      </c>
      <c r="G82" s="2" t="s">
        <v>1059</v>
      </c>
      <c r="I82" s="3" t="s">
        <v>1095</v>
      </c>
      <c r="J82" s="3">
        <v>417</v>
      </c>
      <c r="K82" s="4" t="s">
        <v>1225</v>
      </c>
    </row>
    <row r="83" spans="1:11" x14ac:dyDescent="0.35">
      <c r="A83" s="2" t="s">
        <v>238</v>
      </c>
      <c r="B83" s="2" t="s">
        <v>239</v>
      </c>
      <c r="C83" s="2" t="s">
        <v>240</v>
      </c>
      <c r="D83" s="2" t="s">
        <v>815</v>
      </c>
      <c r="E83" s="2" t="s">
        <v>1067</v>
      </c>
      <c r="F83" s="2">
        <v>936</v>
      </c>
      <c r="G83" s="2" t="s">
        <v>1068</v>
      </c>
      <c r="I83" s="3" t="s">
        <v>1096</v>
      </c>
      <c r="J83" s="3">
        <v>116</v>
      </c>
      <c r="K83" s="4" t="s">
        <v>1226</v>
      </c>
    </row>
    <row r="84" spans="1:11" x14ac:dyDescent="0.35">
      <c r="A84" s="2" t="s">
        <v>241</v>
      </c>
      <c r="B84" s="2" t="s">
        <v>242</v>
      </c>
      <c r="C84" s="2" t="s">
        <v>243</v>
      </c>
      <c r="D84" s="2" t="s">
        <v>816</v>
      </c>
      <c r="E84" s="2" t="s">
        <v>1069</v>
      </c>
      <c r="F84" s="2">
        <v>292</v>
      </c>
      <c r="G84" s="2" t="s">
        <v>1070</v>
      </c>
      <c r="I84" s="3" t="s">
        <v>1097</v>
      </c>
      <c r="J84" s="3">
        <v>174</v>
      </c>
      <c r="K84" s="4" t="s">
        <v>1227</v>
      </c>
    </row>
    <row r="85" spans="1:11" x14ac:dyDescent="0.35">
      <c r="A85" s="2" t="s">
        <v>244</v>
      </c>
      <c r="B85" s="2" t="s">
        <v>245</v>
      </c>
      <c r="C85" s="2" t="s">
        <v>246</v>
      </c>
      <c r="D85" s="2" t="s">
        <v>817</v>
      </c>
      <c r="E85" s="2" t="s">
        <v>1058</v>
      </c>
      <c r="F85" s="2">
        <v>978</v>
      </c>
      <c r="G85" s="2" t="s">
        <v>1059</v>
      </c>
      <c r="I85" s="3" t="s">
        <v>1098</v>
      </c>
      <c r="J85" s="3">
        <v>408</v>
      </c>
      <c r="K85" s="4" t="s">
        <v>1228</v>
      </c>
    </row>
    <row r="86" spans="1:11" x14ac:dyDescent="0.35">
      <c r="A86" s="2" t="s">
        <v>247</v>
      </c>
      <c r="B86" s="2" t="s">
        <v>248</v>
      </c>
      <c r="C86" s="2" t="s">
        <v>249</v>
      </c>
      <c r="D86" s="2" t="s">
        <v>818</v>
      </c>
      <c r="E86" s="2" t="s">
        <v>1046</v>
      </c>
      <c r="F86" s="2">
        <v>208</v>
      </c>
      <c r="G86" s="2" t="s">
        <v>1047</v>
      </c>
      <c r="I86" s="3" t="s">
        <v>1099</v>
      </c>
      <c r="J86" s="3">
        <v>410</v>
      </c>
      <c r="K86" s="4" t="s">
        <v>1229</v>
      </c>
    </row>
    <row r="87" spans="1:11" x14ac:dyDescent="0.35">
      <c r="A87" s="2" t="s">
        <v>250</v>
      </c>
      <c r="B87" s="2" t="s">
        <v>251</v>
      </c>
      <c r="C87" s="2" t="s">
        <v>252</v>
      </c>
      <c r="D87" s="2" t="s">
        <v>819</v>
      </c>
      <c r="E87" s="2" t="s">
        <v>1187</v>
      </c>
      <c r="F87" s="2">
        <v>951</v>
      </c>
      <c r="G87" s="2" t="s">
        <v>1188</v>
      </c>
      <c r="I87" s="3" t="s">
        <v>1100</v>
      </c>
      <c r="J87" s="3">
        <v>414</v>
      </c>
      <c r="K87" s="4" t="s">
        <v>1230</v>
      </c>
    </row>
    <row r="88" spans="1:11" x14ac:dyDescent="0.35">
      <c r="A88" s="2" t="s">
        <v>253</v>
      </c>
      <c r="B88" s="2" t="s">
        <v>254</v>
      </c>
      <c r="C88" s="2" t="s">
        <v>255</v>
      </c>
      <c r="D88" s="2" t="s">
        <v>820</v>
      </c>
      <c r="E88" s="2" t="s">
        <v>1058</v>
      </c>
      <c r="F88" s="2">
        <v>978</v>
      </c>
      <c r="G88" s="2" t="s">
        <v>1059</v>
      </c>
      <c r="I88" s="3" t="s">
        <v>1101</v>
      </c>
      <c r="J88" s="3">
        <v>136</v>
      </c>
      <c r="K88" s="4" t="s">
        <v>1231</v>
      </c>
    </row>
    <row r="89" spans="1:11" x14ac:dyDescent="0.35">
      <c r="A89" s="2" t="s">
        <v>256</v>
      </c>
      <c r="B89" s="2" t="s">
        <v>257</v>
      </c>
      <c r="C89" s="2" t="s">
        <v>258</v>
      </c>
      <c r="D89" s="2" t="s">
        <v>821</v>
      </c>
      <c r="E89" s="2" t="s">
        <v>1177</v>
      </c>
      <c r="F89" s="2">
        <v>840</v>
      </c>
      <c r="G89" s="2" t="s">
        <v>1178</v>
      </c>
      <c r="I89" s="3" t="s">
        <v>1102</v>
      </c>
      <c r="J89" s="3">
        <v>398</v>
      </c>
      <c r="K89" s="4" t="s">
        <v>1232</v>
      </c>
    </row>
    <row r="90" spans="1:11" x14ac:dyDescent="0.35">
      <c r="A90" s="2" t="s">
        <v>259</v>
      </c>
      <c r="B90" s="2" t="s">
        <v>260</v>
      </c>
      <c r="C90" s="2" t="s">
        <v>261</v>
      </c>
      <c r="D90" s="2" t="s">
        <v>822</v>
      </c>
      <c r="E90" s="2" t="s">
        <v>1075</v>
      </c>
      <c r="F90" s="2">
        <v>320</v>
      </c>
      <c r="G90" s="2" t="s">
        <v>1076</v>
      </c>
      <c r="I90" s="3" t="s">
        <v>1103</v>
      </c>
      <c r="J90" s="3">
        <v>418</v>
      </c>
      <c r="K90" s="4" t="s">
        <v>1233</v>
      </c>
    </row>
    <row r="91" spans="1:11" x14ac:dyDescent="0.35">
      <c r="A91" s="2" t="s">
        <v>262</v>
      </c>
      <c r="B91" s="2" t="s">
        <v>263</v>
      </c>
      <c r="C91" s="2" t="s">
        <v>264</v>
      </c>
      <c r="D91" s="2" t="s">
        <v>823</v>
      </c>
      <c r="E91" s="2" t="s">
        <v>1205</v>
      </c>
      <c r="F91" s="2">
        <v>0</v>
      </c>
      <c r="G91" s="2" t="s">
        <v>1206</v>
      </c>
      <c r="I91" s="3" t="s">
        <v>1104</v>
      </c>
      <c r="J91" s="3">
        <v>422</v>
      </c>
      <c r="K91" s="4" t="s">
        <v>1234</v>
      </c>
    </row>
    <row r="92" spans="1:11" x14ac:dyDescent="0.35">
      <c r="A92" s="2" t="s">
        <v>265</v>
      </c>
      <c r="B92" s="2" t="s">
        <v>266</v>
      </c>
      <c r="C92" s="2" t="s">
        <v>267</v>
      </c>
      <c r="D92" s="2" t="s">
        <v>824</v>
      </c>
      <c r="E92" s="2" t="s">
        <v>1073</v>
      </c>
      <c r="F92" s="2">
        <v>324</v>
      </c>
      <c r="G92" s="2" t="s">
        <v>1074</v>
      </c>
      <c r="I92" s="3" t="s">
        <v>1105</v>
      </c>
      <c r="J92" s="3">
        <v>144</v>
      </c>
      <c r="K92" s="4" t="s">
        <v>1235</v>
      </c>
    </row>
    <row r="93" spans="1:11" x14ac:dyDescent="0.35">
      <c r="A93" s="2" t="s">
        <v>268</v>
      </c>
      <c r="B93" s="2" t="s">
        <v>269</v>
      </c>
      <c r="C93" s="2" t="s">
        <v>270</v>
      </c>
      <c r="D93" s="2" t="s">
        <v>825</v>
      </c>
      <c r="E93" s="2" t="s">
        <v>1189</v>
      </c>
      <c r="F93" s="2">
        <v>952</v>
      </c>
      <c r="G93" s="2" t="s">
        <v>1292</v>
      </c>
      <c r="I93" s="3" t="s">
        <v>1106</v>
      </c>
      <c r="J93" s="3">
        <v>430</v>
      </c>
      <c r="K93" s="4" t="s">
        <v>1236</v>
      </c>
    </row>
    <row r="94" spans="1:11" x14ac:dyDescent="0.35">
      <c r="A94" s="2" t="s">
        <v>271</v>
      </c>
      <c r="B94" s="2" t="s">
        <v>272</v>
      </c>
      <c r="C94" s="2" t="s">
        <v>273</v>
      </c>
      <c r="D94" s="2" t="s">
        <v>826</v>
      </c>
      <c r="E94" s="2" t="s">
        <v>1077</v>
      </c>
      <c r="F94" s="2">
        <v>328</v>
      </c>
      <c r="G94" s="2" t="s">
        <v>1207</v>
      </c>
      <c r="I94" s="3" t="s">
        <v>1107</v>
      </c>
      <c r="J94" s="3">
        <v>426</v>
      </c>
      <c r="K94" s="4" t="s">
        <v>1108</v>
      </c>
    </row>
    <row r="95" spans="1:11" x14ac:dyDescent="0.35">
      <c r="A95" s="2" t="s">
        <v>274</v>
      </c>
      <c r="B95" s="2" t="s">
        <v>275</v>
      </c>
      <c r="C95" s="2" t="s">
        <v>276</v>
      </c>
      <c r="D95" s="2" t="s">
        <v>827</v>
      </c>
      <c r="E95" s="2" t="s">
        <v>1081</v>
      </c>
      <c r="F95" s="2">
        <v>332</v>
      </c>
      <c r="G95" s="2" t="s">
        <v>1211</v>
      </c>
      <c r="I95" s="3" t="s">
        <v>1109</v>
      </c>
      <c r="J95" s="3">
        <v>434</v>
      </c>
      <c r="K95" s="4" t="s">
        <v>1237</v>
      </c>
    </row>
    <row r="96" spans="1:11" x14ac:dyDescent="0.35">
      <c r="A96" s="2" t="s">
        <v>277</v>
      </c>
      <c r="B96" s="2" t="s">
        <v>278</v>
      </c>
      <c r="C96" s="2" t="s">
        <v>279</v>
      </c>
      <c r="D96" s="2" t="s">
        <v>828</v>
      </c>
      <c r="I96" s="3" t="s">
        <v>1110</v>
      </c>
      <c r="J96" s="3">
        <v>504</v>
      </c>
      <c r="K96" s="4" t="s">
        <v>1238</v>
      </c>
    </row>
    <row r="97" spans="1:11" x14ac:dyDescent="0.35">
      <c r="A97" s="2" t="s">
        <v>282</v>
      </c>
      <c r="B97" s="2" t="s">
        <v>283</v>
      </c>
      <c r="C97" s="2" t="s">
        <v>284</v>
      </c>
      <c r="D97" s="2" t="s">
        <v>830</v>
      </c>
      <c r="E97" s="2" t="s">
        <v>1079</v>
      </c>
      <c r="F97" s="2">
        <v>340</v>
      </c>
      <c r="G97" s="2" t="s">
        <v>1209</v>
      </c>
      <c r="I97" s="3" t="s">
        <v>1111</v>
      </c>
      <c r="J97" s="3">
        <v>498</v>
      </c>
      <c r="K97" s="4" t="s">
        <v>1239</v>
      </c>
    </row>
    <row r="98" spans="1:11" x14ac:dyDescent="0.35">
      <c r="A98" s="2" t="s">
        <v>713</v>
      </c>
      <c r="B98" s="2" t="s">
        <v>133</v>
      </c>
      <c r="C98" s="2" t="s">
        <v>134</v>
      </c>
      <c r="D98" s="2" t="s">
        <v>778</v>
      </c>
      <c r="E98" s="2" t="s">
        <v>1078</v>
      </c>
      <c r="F98" s="2">
        <v>344</v>
      </c>
      <c r="G98" s="2" t="s">
        <v>1208</v>
      </c>
      <c r="I98" s="3" t="s">
        <v>1112</v>
      </c>
      <c r="J98" s="3">
        <v>969</v>
      </c>
      <c r="K98" s="4" t="s">
        <v>1240</v>
      </c>
    </row>
    <row r="99" spans="1:11" x14ac:dyDescent="0.35">
      <c r="A99" s="2" t="s">
        <v>285</v>
      </c>
      <c r="B99" s="2" t="s">
        <v>286</v>
      </c>
      <c r="C99" s="2" t="s">
        <v>287</v>
      </c>
      <c r="D99" s="2" t="s">
        <v>831</v>
      </c>
      <c r="E99" s="2" t="s">
        <v>1082</v>
      </c>
      <c r="F99" s="2">
        <v>348</v>
      </c>
      <c r="G99" s="2" t="s">
        <v>1212</v>
      </c>
      <c r="I99" s="3" t="s">
        <v>374</v>
      </c>
      <c r="J99" s="3">
        <v>807</v>
      </c>
      <c r="K99" s="4" t="s">
        <v>1113</v>
      </c>
    </row>
    <row r="100" spans="1:11" x14ac:dyDescent="0.35">
      <c r="A100" s="2" t="s">
        <v>288</v>
      </c>
      <c r="B100" s="2" t="s">
        <v>289</v>
      </c>
      <c r="C100" s="2" t="s">
        <v>290</v>
      </c>
      <c r="D100" s="2" t="s">
        <v>832</v>
      </c>
      <c r="E100" s="2" t="s">
        <v>1089</v>
      </c>
      <c r="F100" s="2">
        <v>352</v>
      </c>
      <c r="G100" s="2" t="s">
        <v>1090</v>
      </c>
      <c r="I100" s="3" t="s">
        <v>1114</v>
      </c>
      <c r="J100" s="3">
        <v>104</v>
      </c>
      <c r="K100" s="4" t="s">
        <v>1241</v>
      </c>
    </row>
    <row r="101" spans="1:11" x14ac:dyDescent="0.35">
      <c r="A101" s="2" t="s">
        <v>291</v>
      </c>
      <c r="B101" s="2" t="s">
        <v>292</v>
      </c>
      <c r="C101" s="2" t="s">
        <v>293</v>
      </c>
      <c r="D101" s="2" t="s">
        <v>833</v>
      </c>
      <c r="E101" s="2" t="s">
        <v>1085</v>
      </c>
      <c r="F101" s="2">
        <v>356</v>
      </c>
      <c r="G101" s="2" t="s">
        <v>1217</v>
      </c>
      <c r="I101" s="3" t="s">
        <v>1115</v>
      </c>
      <c r="J101" s="3">
        <v>496</v>
      </c>
      <c r="K101" s="4" t="s">
        <v>1242</v>
      </c>
    </row>
    <row r="102" spans="1:11" x14ac:dyDescent="0.35">
      <c r="A102" s="2" t="s">
        <v>294</v>
      </c>
      <c r="B102" s="2" t="s">
        <v>295</v>
      </c>
      <c r="C102" s="2" t="s">
        <v>296</v>
      </c>
      <c r="D102" s="2" t="s">
        <v>834</v>
      </c>
      <c r="E102" s="2" t="s">
        <v>1083</v>
      </c>
      <c r="F102" s="2">
        <v>360</v>
      </c>
      <c r="G102" s="2" t="s">
        <v>1213</v>
      </c>
      <c r="I102" s="3" t="s">
        <v>1116</v>
      </c>
      <c r="J102" s="3">
        <v>446</v>
      </c>
      <c r="K102" s="4" t="s">
        <v>1299</v>
      </c>
    </row>
    <row r="103" spans="1:11" x14ac:dyDescent="0.35">
      <c r="A103" s="2" t="s">
        <v>722</v>
      </c>
      <c r="B103" s="2" t="s">
        <v>297</v>
      </c>
      <c r="C103" s="2" t="s">
        <v>298</v>
      </c>
      <c r="D103" s="2" t="s">
        <v>835</v>
      </c>
      <c r="E103" s="2" t="s">
        <v>1088</v>
      </c>
      <c r="F103" s="2">
        <v>364</v>
      </c>
      <c r="G103" s="2" t="s">
        <v>1218</v>
      </c>
      <c r="I103" s="3" t="s">
        <v>1243</v>
      </c>
      <c r="J103" s="3">
        <v>478</v>
      </c>
      <c r="K103" s="4" t="s">
        <v>1244</v>
      </c>
    </row>
    <row r="104" spans="1:11" x14ac:dyDescent="0.35">
      <c r="A104" s="2" t="s">
        <v>299</v>
      </c>
      <c r="B104" s="2" t="s">
        <v>300</v>
      </c>
      <c r="C104" s="2" t="s">
        <v>301</v>
      </c>
      <c r="D104" s="2" t="s">
        <v>836</v>
      </c>
      <c r="E104" s="2" t="s">
        <v>1086</v>
      </c>
      <c r="F104" s="2">
        <v>368</v>
      </c>
      <c r="G104" s="2" t="s">
        <v>1087</v>
      </c>
      <c r="I104" s="3" t="s">
        <v>1117</v>
      </c>
      <c r="J104" s="3">
        <v>480</v>
      </c>
      <c r="K104" s="4" t="s">
        <v>1245</v>
      </c>
    </row>
    <row r="105" spans="1:11" x14ac:dyDescent="0.35">
      <c r="A105" s="2" t="s">
        <v>302</v>
      </c>
      <c r="B105" s="2" t="s">
        <v>303</v>
      </c>
      <c r="C105" s="2" t="s">
        <v>304</v>
      </c>
      <c r="D105" s="2" t="s">
        <v>837</v>
      </c>
      <c r="E105" s="2" t="s">
        <v>1058</v>
      </c>
      <c r="F105" s="2">
        <v>978</v>
      </c>
      <c r="G105" s="2" t="s">
        <v>1059</v>
      </c>
      <c r="I105" s="3" t="s">
        <v>1118</v>
      </c>
      <c r="J105" s="3">
        <v>462</v>
      </c>
      <c r="K105" s="4" t="s">
        <v>1246</v>
      </c>
    </row>
    <row r="106" spans="1:11" x14ac:dyDescent="0.35">
      <c r="A106" s="2" t="s">
        <v>305</v>
      </c>
      <c r="B106" s="2" t="s">
        <v>306</v>
      </c>
      <c r="C106" s="2" t="s">
        <v>307</v>
      </c>
      <c r="D106" s="2" t="s">
        <v>838</v>
      </c>
      <c r="E106" s="2" t="s">
        <v>1215</v>
      </c>
      <c r="F106" s="2">
        <v>0</v>
      </c>
      <c r="G106" s="2" t="s">
        <v>1216</v>
      </c>
      <c r="I106" s="3" t="s">
        <v>1119</v>
      </c>
      <c r="J106" s="3">
        <v>454</v>
      </c>
      <c r="K106" s="4" t="s">
        <v>1120</v>
      </c>
    </row>
    <row r="107" spans="1:11" x14ac:dyDescent="0.35">
      <c r="A107" s="2" t="s">
        <v>308</v>
      </c>
      <c r="B107" s="2" t="s">
        <v>309</v>
      </c>
      <c r="C107" s="2" t="s">
        <v>310</v>
      </c>
      <c r="D107" s="2" t="s">
        <v>839</v>
      </c>
      <c r="E107" s="2" t="s">
        <v>1084</v>
      </c>
      <c r="F107" s="2">
        <v>376</v>
      </c>
      <c r="G107" s="2" t="s">
        <v>1214</v>
      </c>
      <c r="I107" s="3" t="s">
        <v>1121</v>
      </c>
      <c r="J107" s="3">
        <v>484</v>
      </c>
      <c r="K107" s="4" t="s">
        <v>1247</v>
      </c>
    </row>
    <row r="108" spans="1:11" x14ac:dyDescent="0.35">
      <c r="A108" s="2" t="s">
        <v>311</v>
      </c>
      <c r="B108" s="2" t="s">
        <v>312</v>
      </c>
      <c r="C108" s="2" t="s">
        <v>313</v>
      </c>
      <c r="D108" s="2" t="s">
        <v>840</v>
      </c>
      <c r="E108" s="2" t="s">
        <v>1058</v>
      </c>
      <c r="F108" s="2">
        <v>978</v>
      </c>
      <c r="G108" s="2" t="s">
        <v>1059</v>
      </c>
      <c r="I108" s="3" t="s">
        <v>1122</v>
      </c>
      <c r="J108" s="3">
        <v>458</v>
      </c>
      <c r="K108" s="4" t="s">
        <v>1248</v>
      </c>
    </row>
    <row r="109" spans="1:11" x14ac:dyDescent="0.35">
      <c r="A109" s="2" t="s">
        <v>314</v>
      </c>
      <c r="B109" s="2" t="s">
        <v>315</v>
      </c>
      <c r="C109" s="2" t="s">
        <v>316</v>
      </c>
      <c r="D109" s="2" t="s">
        <v>841</v>
      </c>
      <c r="E109" s="2" t="s">
        <v>1091</v>
      </c>
      <c r="F109" s="2">
        <v>388</v>
      </c>
      <c r="G109" s="2" t="s">
        <v>1221</v>
      </c>
      <c r="I109" s="3" t="s">
        <v>1123</v>
      </c>
      <c r="J109" s="3">
        <v>943</v>
      </c>
      <c r="K109" s="4" t="s">
        <v>1249</v>
      </c>
    </row>
    <row r="110" spans="1:11" x14ac:dyDescent="0.35">
      <c r="A110" s="2" t="s">
        <v>317</v>
      </c>
      <c r="B110" s="2" t="s">
        <v>318</v>
      </c>
      <c r="C110" s="2" t="s">
        <v>319</v>
      </c>
      <c r="D110" s="2" t="s">
        <v>842</v>
      </c>
      <c r="E110" s="2" t="s">
        <v>1093</v>
      </c>
      <c r="F110" s="2">
        <v>392</v>
      </c>
      <c r="G110" s="2" t="s">
        <v>1223</v>
      </c>
      <c r="I110" s="3" t="s">
        <v>1124</v>
      </c>
      <c r="J110" s="3">
        <v>516</v>
      </c>
      <c r="K110" s="4" t="s">
        <v>1250</v>
      </c>
    </row>
    <row r="111" spans="1:11" x14ac:dyDescent="0.35">
      <c r="A111" s="2" t="s">
        <v>320</v>
      </c>
      <c r="B111" s="2" t="s">
        <v>321</v>
      </c>
      <c r="C111" s="2" t="s">
        <v>322</v>
      </c>
      <c r="D111" s="2" t="s">
        <v>843</v>
      </c>
      <c r="E111" s="2" t="s">
        <v>1219</v>
      </c>
      <c r="F111" s="2">
        <v>0</v>
      </c>
      <c r="G111" s="2" t="s">
        <v>1220</v>
      </c>
      <c r="I111" s="3" t="s">
        <v>1125</v>
      </c>
      <c r="J111" s="3">
        <v>566</v>
      </c>
      <c r="K111" s="4" t="s">
        <v>1251</v>
      </c>
    </row>
    <row r="112" spans="1:11" x14ac:dyDescent="0.35">
      <c r="A112" s="2" t="s">
        <v>323</v>
      </c>
      <c r="B112" s="2" t="s">
        <v>324</v>
      </c>
      <c r="C112" s="2" t="s">
        <v>325</v>
      </c>
      <c r="D112" s="2" t="s">
        <v>844</v>
      </c>
      <c r="E112" s="2" t="s">
        <v>1092</v>
      </c>
      <c r="F112" s="2">
        <v>400</v>
      </c>
      <c r="G112" s="2" t="s">
        <v>1222</v>
      </c>
      <c r="I112" s="3" t="s">
        <v>1126</v>
      </c>
      <c r="J112" s="3">
        <v>558</v>
      </c>
      <c r="K112" s="4" t="s">
        <v>1252</v>
      </c>
    </row>
    <row r="113" spans="1:11" x14ac:dyDescent="0.35">
      <c r="A113" s="2" t="s">
        <v>326</v>
      </c>
      <c r="B113" s="2" t="s">
        <v>327</v>
      </c>
      <c r="C113" s="2" t="s">
        <v>328</v>
      </c>
      <c r="D113" s="2" t="s">
        <v>845</v>
      </c>
      <c r="E113" s="2" t="s">
        <v>1102</v>
      </c>
      <c r="F113" s="2">
        <v>398</v>
      </c>
      <c r="G113" s="2" t="s">
        <v>1232</v>
      </c>
      <c r="I113" s="3" t="s">
        <v>1127</v>
      </c>
      <c r="J113" s="3">
        <v>578</v>
      </c>
      <c r="K113" s="4" t="s">
        <v>1253</v>
      </c>
    </row>
    <row r="114" spans="1:11" x14ac:dyDescent="0.35">
      <c r="A114" s="2" t="s">
        <v>329</v>
      </c>
      <c r="B114" s="2" t="s">
        <v>330</v>
      </c>
      <c r="C114" s="2" t="s">
        <v>331</v>
      </c>
      <c r="D114" s="2" t="s">
        <v>846</v>
      </c>
      <c r="E114" s="2" t="s">
        <v>1094</v>
      </c>
      <c r="F114" s="2">
        <v>404</v>
      </c>
      <c r="G114" s="2" t="s">
        <v>1224</v>
      </c>
      <c r="I114" s="3" t="s">
        <v>1128</v>
      </c>
      <c r="J114" s="3">
        <v>524</v>
      </c>
      <c r="K114" s="4" t="s">
        <v>1254</v>
      </c>
    </row>
    <row r="115" spans="1:11" x14ac:dyDescent="0.35">
      <c r="A115" s="2" t="s">
        <v>332</v>
      </c>
      <c r="B115" s="2" t="s">
        <v>333</v>
      </c>
      <c r="C115" s="2" t="s">
        <v>334</v>
      </c>
      <c r="D115" s="2" t="s">
        <v>847</v>
      </c>
      <c r="I115" s="3" t="s">
        <v>1129</v>
      </c>
      <c r="J115" s="3">
        <v>554</v>
      </c>
      <c r="K115" s="4" t="s">
        <v>1255</v>
      </c>
    </row>
    <row r="116" spans="1:11" x14ac:dyDescent="0.35">
      <c r="A116" s="2" t="s">
        <v>335</v>
      </c>
      <c r="B116" s="2" t="s">
        <v>336</v>
      </c>
      <c r="C116" s="2" t="s">
        <v>337</v>
      </c>
      <c r="D116" s="2" t="s">
        <v>848</v>
      </c>
      <c r="E116" s="2" t="s">
        <v>1098</v>
      </c>
      <c r="F116" s="2">
        <v>408</v>
      </c>
      <c r="G116" s="2" t="s">
        <v>1228</v>
      </c>
      <c r="I116" s="3" t="s">
        <v>1130</v>
      </c>
      <c r="J116" s="3">
        <v>512</v>
      </c>
      <c r="K116" s="4" t="s">
        <v>1256</v>
      </c>
    </row>
    <row r="117" spans="1:11" x14ac:dyDescent="0.35">
      <c r="A117" s="2" t="s">
        <v>338</v>
      </c>
      <c r="B117" s="2" t="s">
        <v>339</v>
      </c>
      <c r="C117" s="2" t="s">
        <v>340</v>
      </c>
      <c r="D117" s="2" t="s">
        <v>849</v>
      </c>
      <c r="E117" s="2" t="s">
        <v>1099</v>
      </c>
      <c r="F117" s="2">
        <v>410</v>
      </c>
      <c r="G117" s="2" t="s">
        <v>1229</v>
      </c>
      <c r="I117" s="3" t="s">
        <v>1131</v>
      </c>
      <c r="J117" s="3">
        <v>590</v>
      </c>
      <c r="K117" s="4" t="s">
        <v>1132</v>
      </c>
    </row>
    <row r="118" spans="1:11" x14ac:dyDescent="0.35">
      <c r="A118" s="2" t="s">
        <v>1300</v>
      </c>
      <c r="B118" s="2" t="s">
        <v>1301</v>
      </c>
      <c r="C118" s="2" t="s">
        <v>1302</v>
      </c>
      <c r="D118" s="2" t="s">
        <v>1196</v>
      </c>
      <c r="E118" s="2" t="s">
        <v>1058</v>
      </c>
      <c r="F118" s="2">
        <v>978</v>
      </c>
      <c r="G118" s="2" t="s">
        <v>1059</v>
      </c>
      <c r="I118" s="3" t="s">
        <v>1133</v>
      </c>
      <c r="J118" s="3">
        <v>604</v>
      </c>
      <c r="K118" s="4" t="s">
        <v>1134</v>
      </c>
    </row>
    <row r="119" spans="1:11" x14ac:dyDescent="0.35">
      <c r="A119" s="2" t="s">
        <v>341</v>
      </c>
      <c r="B119" s="2" t="s">
        <v>342</v>
      </c>
      <c r="C119" s="2" t="s">
        <v>343</v>
      </c>
      <c r="D119" s="2" t="s">
        <v>850</v>
      </c>
      <c r="E119" s="2" t="s">
        <v>1100</v>
      </c>
      <c r="F119" s="2">
        <v>414</v>
      </c>
      <c r="G119" s="2" t="s">
        <v>1230</v>
      </c>
      <c r="I119" s="3" t="s">
        <v>1135</v>
      </c>
      <c r="J119" s="3">
        <v>598</v>
      </c>
      <c r="K119" s="4" t="s">
        <v>1257</v>
      </c>
    </row>
    <row r="120" spans="1:11" x14ac:dyDescent="0.35">
      <c r="A120" s="2" t="s">
        <v>723</v>
      </c>
      <c r="B120" s="2" t="s">
        <v>344</v>
      </c>
      <c r="C120" s="2" t="s">
        <v>345</v>
      </c>
      <c r="D120" s="2" t="s">
        <v>851</v>
      </c>
      <c r="E120" s="2" t="s">
        <v>1095</v>
      </c>
      <c r="F120" s="2">
        <v>417</v>
      </c>
      <c r="G120" s="2" t="s">
        <v>1225</v>
      </c>
      <c r="I120" s="3" t="s">
        <v>1136</v>
      </c>
      <c r="J120" s="3">
        <v>608</v>
      </c>
      <c r="K120" s="4" t="s">
        <v>1258</v>
      </c>
    </row>
    <row r="121" spans="1:11" x14ac:dyDescent="0.35">
      <c r="A121" s="2" t="s">
        <v>346</v>
      </c>
      <c r="B121" s="2" t="s">
        <v>347</v>
      </c>
      <c r="C121" s="2" t="s">
        <v>348</v>
      </c>
      <c r="D121" s="2" t="s">
        <v>852</v>
      </c>
      <c r="E121" s="2" t="s">
        <v>1103</v>
      </c>
      <c r="F121" s="2">
        <v>418</v>
      </c>
      <c r="G121" s="2" t="s">
        <v>1233</v>
      </c>
      <c r="I121" s="3" t="s">
        <v>1137</v>
      </c>
      <c r="J121" s="3">
        <v>586</v>
      </c>
      <c r="K121" s="4" t="s">
        <v>1259</v>
      </c>
    </row>
    <row r="122" spans="1:11" x14ac:dyDescent="0.35">
      <c r="A122" s="2" t="s">
        <v>349</v>
      </c>
      <c r="B122" s="2" t="s">
        <v>350</v>
      </c>
      <c r="C122" s="2" t="s">
        <v>351</v>
      </c>
      <c r="D122" s="2" t="s">
        <v>853</v>
      </c>
      <c r="E122" s="2" t="s">
        <v>1058</v>
      </c>
      <c r="F122" s="2">
        <v>978</v>
      </c>
      <c r="G122" s="2" t="s">
        <v>1059</v>
      </c>
      <c r="I122" s="3" t="s">
        <v>1138</v>
      </c>
      <c r="J122" s="3">
        <v>985</v>
      </c>
      <c r="K122" s="4" t="s">
        <v>1260</v>
      </c>
    </row>
    <row r="123" spans="1:11" x14ac:dyDescent="0.35">
      <c r="A123" s="2" t="s">
        <v>352</v>
      </c>
      <c r="B123" s="2" t="s">
        <v>353</v>
      </c>
      <c r="C123" s="2" t="s">
        <v>354</v>
      </c>
      <c r="D123" s="2" t="s">
        <v>854</v>
      </c>
      <c r="E123" s="2" t="s">
        <v>1104</v>
      </c>
      <c r="F123" s="2">
        <v>422</v>
      </c>
      <c r="G123" s="2" t="s">
        <v>1234</v>
      </c>
      <c r="I123" s="3" t="s">
        <v>1139</v>
      </c>
      <c r="J123" s="3">
        <v>600</v>
      </c>
      <c r="K123" s="4" t="s">
        <v>1140</v>
      </c>
    </row>
    <row r="124" spans="1:11" x14ac:dyDescent="0.35">
      <c r="A124" s="2" t="s">
        <v>355</v>
      </c>
      <c r="B124" s="2" t="s">
        <v>356</v>
      </c>
      <c r="C124" s="2" t="s">
        <v>357</v>
      </c>
      <c r="D124" s="2" t="s">
        <v>855</v>
      </c>
      <c r="E124" s="2" t="s">
        <v>1107</v>
      </c>
      <c r="F124" s="2">
        <v>426</v>
      </c>
      <c r="G124" s="2" t="s">
        <v>1108</v>
      </c>
      <c r="I124" s="3" t="s">
        <v>1141</v>
      </c>
      <c r="J124" s="3">
        <v>634</v>
      </c>
      <c r="K124" s="4" t="s">
        <v>1261</v>
      </c>
    </row>
    <row r="125" spans="1:11" x14ac:dyDescent="0.35">
      <c r="A125" s="2" t="s">
        <v>358</v>
      </c>
      <c r="B125" s="2" t="s">
        <v>359</v>
      </c>
      <c r="C125" s="2" t="s">
        <v>360</v>
      </c>
      <c r="D125" s="2" t="s">
        <v>856</v>
      </c>
      <c r="E125" s="2" t="s">
        <v>1106</v>
      </c>
      <c r="F125" s="2">
        <v>430</v>
      </c>
      <c r="G125" s="2" t="s">
        <v>1236</v>
      </c>
      <c r="I125" s="3" t="s">
        <v>1142</v>
      </c>
      <c r="J125" s="3">
        <v>946</v>
      </c>
      <c r="K125" s="4" t="s">
        <v>1262</v>
      </c>
    </row>
    <row r="126" spans="1:11" x14ac:dyDescent="0.35">
      <c r="A126" s="2" t="s">
        <v>361</v>
      </c>
      <c r="B126" s="2" t="s">
        <v>362</v>
      </c>
      <c r="C126" s="2" t="s">
        <v>363</v>
      </c>
      <c r="D126" s="2" t="s">
        <v>857</v>
      </c>
      <c r="E126" s="2" t="s">
        <v>1109</v>
      </c>
      <c r="F126" s="2">
        <v>434</v>
      </c>
      <c r="G126" s="2" t="s">
        <v>1237</v>
      </c>
      <c r="I126" s="3" t="s">
        <v>1143</v>
      </c>
      <c r="J126" s="3">
        <v>941</v>
      </c>
      <c r="K126" s="4" t="s">
        <v>1263</v>
      </c>
    </row>
    <row r="127" spans="1:11" x14ac:dyDescent="0.35">
      <c r="A127" s="2" t="s">
        <v>364</v>
      </c>
      <c r="B127" s="2" t="s">
        <v>365</v>
      </c>
      <c r="C127" s="2" t="s">
        <v>366</v>
      </c>
      <c r="D127" s="2" t="s">
        <v>858</v>
      </c>
      <c r="E127" s="2" t="s">
        <v>1033</v>
      </c>
      <c r="F127" s="2">
        <v>756</v>
      </c>
      <c r="G127" s="2" t="s">
        <v>1034</v>
      </c>
      <c r="I127" s="3" t="s">
        <v>1144</v>
      </c>
      <c r="J127" s="3">
        <v>643</v>
      </c>
      <c r="K127" s="4" t="s">
        <v>1264</v>
      </c>
    </row>
    <row r="128" spans="1:11" x14ac:dyDescent="0.35">
      <c r="A128" s="2" t="s">
        <v>367</v>
      </c>
      <c r="B128" s="2" t="s">
        <v>368</v>
      </c>
      <c r="C128" s="2" t="s">
        <v>369</v>
      </c>
      <c r="D128" s="2" t="s">
        <v>859</v>
      </c>
      <c r="E128" s="2" t="s">
        <v>1058</v>
      </c>
      <c r="F128" s="2">
        <v>978</v>
      </c>
      <c r="G128" s="2" t="s">
        <v>1059</v>
      </c>
      <c r="I128" s="3" t="s">
        <v>1145</v>
      </c>
      <c r="J128" s="3">
        <v>646</v>
      </c>
      <c r="K128" s="4" t="s">
        <v>1265</v>
      </c>
    </row>
    <row r="129" spans="1:11" x14ac:dyDescent="0.35">
      <c r="A129" s="2" t="s">
        <v>370</v>
      </c>
      <c r="B129" s="2" t="s">
        <v>371</v>
      </c>
      <c r="C129" s="2" t="s">
        <v>372</v>
      </c>
      <c r="D129" s="2" t="s">
        <v>860</v>
      </c>
      <c r="E129" s="2" t="s">
        <v>1058</v>
      </c>
      <c r="F129" s="2">
        <v>978</v>
      </c>
      <c r="G129" s="2" t="s">
        <v>1059</v>
      </c>
      <c r="I129" s="3" t="s">
        <v>1146</v>
      </c>
      <c r="J129" s="3">
        <v>682</v>
      </c>
      <c r="K129" s="4" t="s">
        <v>1266</v>
      </c>
    </row>
    <row r="130" spans="1:11" x14ac:dyDescent="0.35">
      <c r="A130" s="2" t="s">
        <v>714</v>
      </c>
      <c r="B130" s="2" t="s">
        <v>135</v>
      </c>
      <c r="C130" s="2" t="s">
        <v>136</v>
      </c>
      <c r="D130" s="2" t="s">
        <v>779</v>
      </c>
      <c r="E130" s="2" t="s">
        <v>1116</v>
      </c>
      <c r="F130" s="2">
        <v>446</v>
      </c>
      <c r="G130" s="2" t="s">
        <v>1299</v>
      </c>
      <c r="I130" s="3" t="s">
        <v>1147</v>
      </c>
      <c r="J130" s="3">
        <v>90</v>
      </c>
      <c r="K130" s="4" t="s">
        <v>1267</v>
      </c>
    </row>
    <row r="131" spans="1:11" x14ac:dyDescent="0.35">
      <c r="A131" s="2" t="s">
        <v>724</v>
      </c>
      <c r="B131" s="2" t="s">
        <v>373</v>
      </c>
      <c r="C131" s="2" t="s">
        <v>374</v>
      </c>
      <c r="D131" s="2" t="s">
        <v>861</v>
      </c>
      <c r="E131" s="2" t="s">
        <v>374</v>
      </c>
      <c r="F131" s="2">
        <v>807</v>
      </c>
      <c r="G131" s="2" t="s">
        <v>1113</v>
      </c>
      <c r="I131" s="3" t="s">
        <v>1148</v>
      </c>
      <c r="J131" s="3">
        <v>690</v>
      </c>
      <c r="K131" s="4" t="s">
        <v>1268</v>
      </c>
    </row>
    <row r="132" spans="1:11" x14ac:dyDescent="0.35">
      <c r="A132" s="2" t="s">
        <v>375</v>
      </c>
      <c r="B132" s="2" t="s">
        <v>376</v>
      </c>
      <c r="C132" s="2" t="s">
        <v>377</v>
      </c>
      <c r="D132" s="2" t="s">
        <v>862</v>
      </c>
      <c r="E132" s="2" t="s">
        <v>1112</v>
      </c>
      <c r="F132" s="2">
        <v>969</v>
      </c>
      <c r="G132" s="2" t="s">
        <v>1240</v>
      </c>
      <c r="I132" s="3" t="s">
        <v>1149</v>
      </c>
      <c r="J132" s="3">
        <v>938</v>
      </c>
      <c r="K132" s="4" t="s">
        <v>1269</v>
      </c>
    </row>
    <row r="133" spans="1:11" x14ac:dyDescent="0.35">
      <c r="A133" s="2" t="s">
        <v>378</v>
      </c>
      <c r="B133" s="2" t="s">
        <v>379</v>
      </c>
      <c r="C133" s="2" t="s">
        <v>380</v>
      </c>
      <c r="D133" s="2" t="s">
        <v>863</v>
      </c>
      <c r="E133" s="2" t="s">
        <v>1119</v>
      </c>
      <c r="F133" s="2">
        <v>454</v>
      </c>
      <c r="G133" s="2" t="s">
        <v>1120</v>
      </c>
      <c r="I133" s="3" t="s">
        <v>1150</v>
      </c>
      <c r="J133" s="3">
        <v>752</v>
      </c>
      <c r="K133" s="4" t="s">
        <v>1270</v>
      </c>
    </row>
    <row r="134" spans="1:11" x14ac:dyDescent="0.35">
      <c r="A134" s="2" t="s">
        <v>381</v>
      </c>
      <c r="B134" s="2" t="s">
        <v>382</v>
      </c>
      <c r="C134" s="2" t="s">
        <v>383</v>
      </c>
      <c r="D134" s="2" t="s">
        <v>864</v>
      </c>
      <c r="E134" s="2" t="s">
        <v>1122</v>
      </c>
      <c r="F134" s="2">
        <v>458</v>
      </c>
      <c r="G134" s="2" t="s">
        <v>1248</v>
      </c>
      <c r="I134" s="3" t="s">
        <v>1151</v>
      </c>
      <c r="J134" s="3">
        <v>702</v>
      </c>
      <c r="K134" s="4" t="s">
        <v>1271</v>
      </c>
    </row>
    <row r="135" spans="1:11" x14ac:dyDescent="0.35">
      <c r="A135" s="2" t="s">
        <v>384</v>
      </c>
      <c r="B135" s="2" t="s">
        <v>385</v>
      </c>
      <c r="C135" s="2" t="s">
        <v>386</v>
      </c>
      <c r="D135" s="2" t="s">
        <v>865</v>
      </c>
      <c r="E135" s="2" t="s">
        <v>1118</v>
      </c>
      <c r="F135" s="2">
        <v>462</v>
      </c>
      <c r="G135" s="2" t="s">
        <v>1246</v>
      </c>
      <c r="I135" s="3" t="s">
        <v>1152</v>
      </c>
      <c r="J135" s="3">
        <v>654</v>
      </c>
      <c r="K135" s="4" t="s">
        <v>1272</v>
      </c>
    </row>
    <row r="136" spans="1:11" x14ac:dyDescent="0.35">
      <c r="A136" s="2" t="s">
        <v>387</v>
      </c>
      <c r="B136" s="2" t="s">
        <v>388</v>
      </c>
      <c r="C136" s="2" t="s">
        <v>389</v>
      </c>
      <c r="D136" s="2" t="s">
        <v>866</v>
      </c>
      <c r="E136" s="2" t="s">
        <v>1189</v>
      </c>
      <c r="F136" s="2">
        <v>952</v>
      </c>
      <c r="G136" s="2" t="s">
        <v>1292</v>
      </c>
      <c r="I136" s="3" t="s">
        <v>1153</v>
      </c>
      <c r="J136" s="3">
        <v>694</v>
      </c>
      <c r="K136" s="4" t="s">
        <v>1154</v>
      </c>
    </row>
    <row r="137" spans="1:11" x14ac:dyDescent="0.35">
      <c r="A137" s="2" t="s">
        <v>390</v>
      </c>
      <c r="B137" s="2" t="s">
        <v>391</v>
      </c>
      <c r="C137" s="2" t="s">
        <v>392</v>
      </c>
      <c r="D137" s="2" t="s">
        <v>867</v>
      </c>
      <c r="E137" s="2" t="s">
        <v>1058</v>
      </c>
      <c r="F137" s="2">
        <v>978</v>
      </c>
      <c r="G137" s="2" t="s">
        <v>1059</v>
      </c>
      <c r="I137" s="3" t="s">
        <v>1155</v>
      </c>
      <c r="J137" s="3">
        <v>706</v>
      </c>
      <c r="K137" s="4" t="s">
        <v>1273</v>
      </c>
    </row>
    <row r="138" spans="1:11" x14ac:dyDescent="0.35">
      <c r="A138" s="2" t="s">
        <v>393</v>
      </c>
      <c r="B138" s="2" t="s">
        <v>394</v>
      </c>
      <c r="C138" s="2" t="s">
        <v>395</v>
      </c>
      <c r="D138" s="2" t="s">
        <v>868</v>
      </c>
      <c r="E138" s="2" t="s">
        <v>1177</v>
      </c>
      <c r="F138" s="2">
        <v>840</v>
      </c>
      <c r="G138" s="2" t="s">
        <v>1178</v>
      </c>
      <c r="I138" s="3" t="s">
        <v>1156</v>
      </c>
      <c r="J138" s="3">
        <v>968</v>
      </c>
      <c r="K138" s="4" t="s">
        <v>1157</v>
      </c>
    </row>
    <row r="139" spans="1:11" x14ac:dyDescent="0.35">
      <c r="A139" s="2" t="s">
        <v>396</v>
      </c>
      <c r="B139" s="2" t="s">
        <v>397</v>
      </c>
      <c r="C139" s="2" t="s">
        <v>398</v>
      </c>
      <c r="D139" s="2" t="s">
        <v>869</v>
      </c>
      <c r="E139" s="2" t="s">
        <v>1058</v>
      </c>
      <c r="F139" s="2">
        <v>978</v>
      </c>
      <c r="G139" s="2" t="s">
        <v>1059</v>
      </c>
      <c r="I139" s="3" t="s">
        <v>1158</v>
      </c>
      <c r="J139" s="3">
        <v>728</v>
      </c>
      <c r="K139" s="4" t="s">
        <v>1274</v>
      </c>
    </row>
    <row r="140" spans="1:11" x14ac:dyDescent="0.35">
      <c r="A140" s="2" t="s">
        <v>399</v>
      </c>
      <c r="B140" s="2" t="s">
        <v>400</v>
      </c>
      <c r="C140" s="2" t="s">
        <v>401</v>
      </c>
      <c r="D140" s="2" t="s">
        <v>870</v>
      </c>
      <c r="E140" s="2" t="s">
        <v>1243</v>
      </c>
      <c r="F140" s="2">
        <v>478</v>
      </c>
      <c r="G140" s="2" t="s">
        <v>1244</v>
      </c>
      <c r="I140" s="3" t="s">
        <v>1275</v>
      </c>
      <c r="J140" s="3">
        <v>678</v>
      </c>
      <c r="K140" s="4" t="s">
        <v>1276</v>
      </c>
    </row>
    <row r="141" spans="1:11" x14ac:dyDescent="0.35">
      <c r="A141" s="2" t="s">
        <v>402</v>
      </c>
      <c r="B141" s="2" t="s">
        <v>403</v>
      </c>
      <c r="C141" s="2" t="s">
        <v>404</v>
      </c>
      <c r="D141" s="2" t="s">
        <v>871</v>
      </c>
      <c r="E141" s="2" t="s">
        <v>1117</v>
      </c>
      <c r="F141" s="2">
        <v>480</v>
      </c>
      <c r="G141" s="2" t="s">
        <v>1245</v>
      </c>
      <c r="I141" s="3" t="s">
        <v>1159</v>
      </c>
      <c r="J141" s="3">
        <v>760</v>
      </c>
      <c r="K141" s="4" t="s">
        <v>1277</v>
      </c>
    </row>
    <row r="142" spans="1:11" x14ac:dyDescent="0.35">
      <c r="A142" s="2" t="s">
        <v>405</v>
      </c>
      <c r="B142" s="2" t="s">
        <v>406</v>
      </c>
      <c r="C142" s="2" t="s">
        <v>407</v>
      </c>
      <c r="D142" s="2" t="s">
        <v>872</v>
      </c>
      <c r="E142" s="2" t="s">
        <v>1058</v>
      </c>
      <c r="F142" s="2">
        <v>978</v>
      </c>
      <c r="G142" s="2" t="s">
        <v>1059</v>
      </c>
      <c r="I142" s="3" t="s">
        <v>1160</v>
      </c>
      <c r="J142" s="3">
        <v>748</v>
      </c>
      <c r="K142" s="4" t="s">
        <v>1278</v>
      </c>
    </row>
    <row r="143" spans="1:11" x14ac:dyDescent="0.35">
      <c r="A143" s="2" t="s">
        <v>408</v>
      </c>
      <c r="B143" s="2" t="s">
        <v>409</v>
      </c>
      <c r="C143" s="2" t="s">
        <v>410</v>
      </c>
      <c r="D143" s="2" t="s">
        <v>873</v>
      </c>
      <c r="E143" s="2" t="s">
        <v>1121</v>
      </c>
      <c r="F143" s="2">
        <v>484</v>
      </c>
      <c r="G143" s="2" t="s">
        <v>1247</v>
      </c>
      <c r="I143" s="3" t="s">
        <v>1161</v>
      </c>
      <c r="J143" s="3">
        <v>764</v>
      </c>
      <c r="K143" s="4" t="s">
        <v>1279</v>
      </c>
    </row>
    <row r="144" spans="1:11" x14ac:dyDescent="0.35">
      <c r="A144" s="2" t="s">
        <v>725</v>
      </c>
      <c r="B144" s="2" t="s">
        <v>411</v>
      </c>
      <c r="C144" s="2" t="s">
        <v>412</v>
      </c>
      <c r="D144" s="2" t="s">
        <v>874</v>
      </c>
      <c r="E144" s="2" t="s">
        <v>1177</v>
      </c>
      <c r="F144" s="2">
        <v>840</v>
      </c>
      <c r="G144" s="2" t="s">
        <v>1178</v>
      </c>
      <c r="I144" s="3" t="s">
        <v>1162</v>
      </c>
      <c r="J144" s="3">
        <v>972</v>
      </c>
      <c r="K144" s="4" t="s">
        <v>1280</v>
      </c>
    </row>
    <row r="145" spans="1:11" x14ac:dyDescent="0.35">
      <c r="A145" s="2" t="s">
        <v>413</v>
      </c>
      <c r="B145" s="2" t="s">
        <v>414</v>
      </c>
      <c r="C145" s="2" t="s">
        <v>415</v>
      </c>
      <c r="D145" s="2" t="s">
        <v>875</v>
      </c>
      <c r="E145" s="2" t="s">
        <v>1111</v>
      </c>
      <c r="F145" s="2">
        <v>498</v>
      </c>
      <c r="G145" s="2" t="s">
        <v>1239</v>
      </c>
      <c r="I145" s="3" t="s">
        <v>1163</v>
      </c>
      <c r="J145" s="3">
        <v>934</v>
      </c>
      <c r="K145" s="4" t="s">
        <v>1281</v>
      </c>
    </row>
    <row r="146" spans="1:11" x14ac:dyDescent="0.35">
      <c r="A146" s="2" t="s">
        <v>416</v>
      </c>
      <c r="B146" s="2" t="s">
        <v>417</v>
      </c>
      <c r="C146" s="2" t="s">
        <v>418</v>
      </c>
      <c r="D146" s="2" t="s">
        <v>876</v>
      </c>
      <c r="E146" s="2" t="s">
        <v>1058</v>
      </c>
      <c r="F146" s="2">
        <v>978</v>
      </c>
      <c r="G146" s="2" t="s">
        <v>1059</v>
      </c>
      <c r="I146" s="3" t="s">
        <v>1164</v>
      </c>
      <c r="J146" s="3">
        <v>788</v>
      </c>
      <c r="K146" s="4" t="s">
        <v>1165</v>
      </c>
    </row>
    <row r="147" spans="1:11" x14ac:dyDescent="0.35">
      <c r="A147" s="2" t="s">
        <v>419</v>
      </c>
      <c r="B147" s="2" t="s">
        <v>420</v>
      </c>
      <c r="C147" s="2" t="s">
        <v>421</v>
      </c>
      <c r="D147" s="2" t="s">
        <v>877</v>
      </c>
      <c r="E147" s="2" t="s">
        <v>1115</v>
      </c>
      <c r="F147" s="2">
        <v>496</v>
      </c>
      <c r="G147" s="2" t="s">
        <v>1242</v>
      </c>
      <c r="I147" s="3" t="s">
        <v>1166</v>
      </c>
      <c r="J147" s="3">
        <v>776</v>
      </c>
      <c r="K147" s="4" t="s">
        <v>1282</v>
      </c>
    </row>
    <row r="148" spans="1:11" x14ac:dyDescent="0.35">
      <c r="A148" s="2" t="s">
        <v>422</v>
      </c>
      <c r="B148" s="2" t="s">
        <v>423</v>
      </c>
      <c r="C148" s="2" t="s">
        <v>424</v>
      </c>
      <c r="D148" s="2" t="s">
        <v>878</v>
      </c>
      <c r="E148" s="2" t="s">
        <v>1058</v>
      </c>
      <c r="F148" s="2">
        <v>978</v>
      </c>
      <c r="G148" s="2" t="s">
        <v>1059</v>
      </c>
      <c r="I148" s="3" t="s">
        <v>1167</v>
      </c>
      <c r="J148" s="3">
        <v>949</v>
      </c>
      <c r="K148" s="4" t="s">
        <v>1168</v>
      </c>
    </row>
    <row r="149" spans="1:11" x14ac:dyDescent="0.35">
      <c r="A149" s="2" t="s">
        <v>425</v>
      </c>
      <c r="B149" s="2" t="s">
        <v>426</v>
      </c>
      <c r="C149" s="2" t="s">
        <v>427</v>
      </c>
      <c r="D149" s="2" t="s">
        <v>879</v>
      </c>
      <c r="E149" s="2" t="s">
        <v>1187</v>
      </c>
      <c r="F149" s="2">
        <v>951</v>
      </c>
      <c r="G149" s="2" t="s">
        <v>1188</v>
      </c>
      <c r="I149" s="3" t="s">
        <v>1169</v>
      </c>
      <c r="J149" s="3">
        <v>780</v>
      </c>
      <c r="K149" s="4" t="s">
        <v>1283</v>
      </c>
    </row>
    <row r="150" spans="1:11" x14ac:dyDescent="0.35">
      <c r="A150" s="2" t="s">
        <v>428</v>
      </c>
      <c r="B150" s="2" t="s">
        <v>429</v>
      </c>
      <c r="C150" s="2" t="s">
        <v>430</v>
      </c>
      <c r="D150" s="2" t="s">
        <v>880</v>
      </c>
      <c r="E150" s="2" t="s">
        <v>1110</v>
      </c>
      <c r="F150" s="2">
        <v>504</v>
      </c>
      <c r="G150" s="2" t="s">
        <v>1238</v>
      </c>
      <c r="I150" s="3" t="s">
        <v>1284</v>
      </c>
      <c r="J150" s="3">
        <v>0</v>
      </c>
      <c r="K150" s="4" t="s">
        <v>1285</v>
      </c>
    </row>
    <row r="151" spans="1:11" x14ac:dyDescent="0.35">
      <c r="A151" s="2" t="s">
        <v>431</v>
      </c>
      <c r="B151" s="2" t="s">
        <v>432</v>
      </c>
      <c r="C151" s="2" t="s">
        <v>433</v>
      </c>
      <c r="D151" s="2" t="s">
        <v>881</v>
      </c>
      <c r="E151" s="2" t="s">
        <v>1123</v>
      </c>
      <c r="F151" s="2">
        <v>943</v>
      </c>
      <c r="G151" s="2" t="s">
        <v>1249</v>
      </c>
      <c r="I151" s="3" t="s">
        <v>1170</v>
      </c>
      <c r="J151" s="3">
        <v>901</v>
      </c>
      <c r="K151" s="4" t="s">
        <v>1171</v>
      </c>
    </row>
    <row r="152" spans="1:11" x14ac:dyDescent="0.35">
      <c r="A152" s="2" t="s">
        <v>434</v>
      </c>
      <c r="B152" s="2" t="s">
        <v>435</v>
      </c>
      <c r="C152" s="2" t="s">
        <v>436</v>
      </c>
      <c r="D152" s="2" t="s">
        <v>882</v>
      </c>
      <c r="E152" s="2" t="s">
        <v>1114</v>
      </c>
      <c r="F152" s="2">
        <v>104</v>
      </c>
      <c r="G152" s="2" t="s">
        <v>1241</v>
      </c>
      <c r="I152" s="3" t="s">
        <v>1172</v>
      </c>
      <c r="J152" s="3">
        <v>834</v>
      </c>
      <c r="K152" s="4" t="s">
        <v>1173</v>
      </c>
    </row>
    <row r="153" spans="1:11" x14ac:dyDescent="0.35">
      <c r="A153" s="2" t="s">
        <v>437</v>
      </c>
      <c r="B153" s="2" t="s">
        <v>438</v>
      </c>
      <c r="C153" s="2" t="s">
        <v>439</v>
      </c>
      <c r="D153" s="2" t="s">
        <v>883</v>
      </c>
      <c r="E153" s="2" t="s">
        <v>1124</v>
      </c>
      <c r="F153" s="2">
        <v>516</v>
      </c>
      <c r="G153" s="2" t="s">
        <v>1250</v>
      </c>
      <c r="I153" s="3" t="s">
        <v>1174</v>
      </c>
      <c r="J153" s="3">
        <v>980</v>
      </c>
      <c r="K153" s="4" t="s">
        <v>1286</v>
      </c>
    </row>
    <row r="154" spans="1:11" x14ac:dyDescent="0.35">
      <c r="A154" s="2" t="s">
        <v>440</v>
      </c>
      <c r="B154" s="2" t="s">
        <v>441</v>
      </c>
      <c r="C154" s="2" t="s">
        <v>442</v>
      </c>
      <c r="D154" s="2" t="s">
        <v>884</v>
      </c>
      <c r="I154" s="3" t="s">
        <v>1175</v>
      </c>
      <c r="J154" s="3">
        <v>800</v>
      </c>
      <c r="K154" s="4" t="s">
        <v>1176</v>
      </c>
    </row>
    <row r="155" spans="1:11" x14ac:dyDescent="0.35">
      <c r="A155" s="2" t="s">
        <v>443</v>
      </c>
      <c r="B155" s="2" t="s">
        <v>444</v>
      </c>
      <c r="C155" s="2" t="s">
        <v>445</v>
      </c>
      <c r="D155" s="2" t="s">
        <v>885</v>
      </c>
      <c r="E155" s="2" t="s">
        <v>1128</v>
      </c>
      <c r="F155" s="2">
        <v>524</v>
      </c>
      <c r="G155" s="2" t="s">
        <v>1254</v>
      </c>
      <c r="I155" s="3" t="s">
        <v>1177</v>
      </c>
      <c r="J155" s="3">
        <v>840</v>
      </c>
      <c r="K155" s="4" t="s">
        <v>1178</v>
      </c>
    </row>
    <row r="156" spans="1:11" x14ac:dyDescent="0.35">
      <c r="A156" s="2" t="s">
        <v>446</v>
      </c>
      <c r="B156" s="2" t="s">
        <v>447</v>
      </c>
      <c r="C156" s="2" t="s">
        <v>448</v>
      </c>
      <c r="D156" s="2" t="s">
        <v>886</v>
      </c>
      <c r="E156" s="2" t="s">
        <v>1058</v>
      </c>
      <c r="F156" s="2">
        <v>978</v>
      </c>
      <c r="G156" s="2" t="s">
        <v>1059</v>
      </c>
      <c r="I156" s="3" t="s">
        <v>1177</v>
      </c>
      <c r="J156" s="5"/>
      <c r="K156" s="6"/>
    </row>
    <row r="157" spans="1:11" x14ac:dyDescent="0.35">
      <c r="A157" s="2" t="s">
        <v>449</v>
      </c>
      <c r="B157" s="2" t="s">
        <v>450</v>
      </c>
      <c r="C157" s="2" t="s">
        <v>451</v>
      </c>
      <c r="D157" s="2" t="s">
        <v>887</v>
      </c>
      <c r="E157" s="2" t="s">
        <v>993</v>
      </c>
      <c r="F157" s="2">
        <v>532</v>
      </c>
      <c r="G157" s="2" t="s">
        <v>994</v>
      </c>
      <c r="I157" s="3" t="s">
        <v>1179</v>
      </c>
      <c r="J157" s="3">
        <v>858</v>
      </c>
      <c r="K157" s="4" t="s">
        <v>1287</v>
      </c>
    </row>
    <row r="158" spans="1:11" x14ac:dyDescent="0.35">
      <c r="A158" s="2" t="s">
        <v>452</v>
      </c>
      <c r="B158" s="2" t="s">
        <v>453</v>
      </c>
      <c r="C158" s="2" t="s">
        <v>454</v>
      </c>
      <c r="D158" s="2" t="s">
        <v>888</v>
      </c>
      <c r="I158" s="3" t="s">
        <v>1180</v>
      </c>
      <c r="J158" s="3">
        <v>860</v>
      </c>
      <c r="K158" s="4" t="s">
        <v>1288</v>
      </c>
    </row>
    <row r="159" spans="1:11" x14ac:dyDescent="0.35">
      <c r="A159" s="2" t="s">
        <v>455</v>
      </c>
      <c r="B159" s="2" t="s">
        <v>456</v>
      </c>
      <c r="C159" s="2" t="s">
        <v>457</v>
      </c>
      <c r="D159" s="2" t="s">
        <v>889</v>
      </c>
      <c r="E159" s="2" t="s">
        <v>1129</v>
      </c>
      <c r="F159" s="2">
        <v>554</v>
      </c>
      <c r="G159" s="2" t="s">
        <v>1255</v>
      </c>
      <c r="I159" s="3" t="s">
        <v>1181</v>
      </c>
      <c r="J159" s="3">
        <v>937</v>
      </c>
      <c r="K159" s="4" t="s">
        <v>1289</v>
      </c>
    </row>
    <row r="160" spans="1:11" x14ac:dyDescent="0.35">
      <c r="A160" s="2" t="s">
        <v>458</v>
      </c>
      <c r="B160" s="2" t="s">
        <v>459</v>
      </c>
      <c r="C160" s="2" t="s">
        <v>460</v>
      </c>
      <c r="D160" s="2" t="s">
        <v>890</v>
      </c>
      <c r="E160" s="2" t="s">
        <v>1126</v>
      </c>
      <c r="F160" s="2">
        <v>558</v>
      </c>
      <c r="G160" s="2" t="s">
        <v>1252</v>
      </c>
      <c r="I160" s="3" t="s">
        <v>1182</v>
      </c>
      <c r="J160" s="3">
        <v>704</v>
      </c>
      <c r="K160" s="4" t="s">
        <v>1290</v>
      </c>
    </row>
    <row r="161" spans="1:11" x14ac:dyDescent="0.35">
      <c r="A161" s="2" t="s">
        <v>461</v>
      </c>
      <c r="B161" s="2" t="s">
        <v>462</v>
      </c>
      <c r="C161" s="2" t="s">
        <v>463</v>
      </c>
      <c r="D161" s="2" t="s">
        <v>891</v>
      </c>
      <c r="E161" s="2" t="s">
        <v>1189</v>
      </c>
      <c r="F161" s="2">
        <v>952</v>
      </c>
      <c r="G161" s="2" t="s">
        <v>1292</v>
      </c>
      <c r="I161" s="3" t="s">
        <v>1183</v>
      </c>
      <c r="J161" s="3">
        <v>548</v>
      </c>
      <c r="K161" s="4" t="s">
        <v>1291</v>
      </c>
    </row>
    <row r="162" spans="1:11" x14ac:dyDescent="0.35">
      <c r="A162" s="2" t="s">
        <v>464</v>
      </c>
      <c r="B162" s="2" t="s">
        <v>465</v>
      </c>
      <c r="C162" s="2" t="s">
        <v>466</v>
      </c>
      <c r="D162" s="2" t="s">
        <v>892</v>
      </c>
      <c r="E162" s="2" t="s">
        <v>1125</v>
      </c>
      <c r="F162" s="2">
        <v>566</v>
      </c>
      <c r="G162" s="2" t="s">
        <v>1251</v>
      </c>
      <c r="I162" s="3" t="s">
        <v>1184</v>
      </c>
      <c r="J162" s="3">
        <v>882</v>
      </c>
      <c r="K162" s="4" t="s">
        <v>1185</v>
      </c>
    </row>
    <row r="163" spans="1:11" x14ac:dyDescent="0.35">
      <c r="A163" s="2" t="s">
        <v>467</v>
      </c>
      <c r="B163" s="2" t="s">
        <v>468</v>
      </c>
      <c r="C163" s="2" t="s">
        <v>469</v>
      </c>
      <c r="D163" s="2" t="s">
        <v>893</v>
      </c>
      <c r="I163" s="3" t="s">
        <v>1186</v>
      </c>
      <c r="J163" s="3">
        <v>950</v>
      </c>
      <c r="K163" s="4" t="s">
        <v>1298</v>
      </c>
    </row>
    <row r="164" spans="1:11" x14ac:dyDescent="0.35">
      <c r="A164" s="2" t="s">
        <v>470</v>
      </c>
      <c r="B164" s="2" t="s">
        <v>471</v>
      </c>
      <c r="C164" s="2" t="s">
        <v>472</v>
      </c>
      <c r="D164" s="2" t="s">
        <v>894</v>
      </c>
      <c r="I164" s="3" t="s">
        <v>1187</v>
      </c>
      <c r="J164" s="3">
        <v>951</v>
      </c>
      <c r="K164" s="4" t="s">
        <v>1188</v>
      </c>
    </row>
    <row r="165" spans="1:11" x14ac:dyDescent="0.35">
      <c r="A165" s="2" t="s">
        <v>473</v>
      </c>
      <c r="B165" s="2" t="s">
        <v>474</v>
      </c>
      <c r="C165" s="2" t="s">
        <v>475</v>
      </c>
      <c r="D165" s="2" t="s">
        <v>895</v>
      </c>
      <c r="E165" s="2" t="s">
        <v>1177</v>
      </c>
      <c r="F165" s="2">
        <v>840</v>
      </c>
      <c r="G165" s="2" t="s">
        <v>1178</v>
      </c>
      <c r="I165" s="3" t="s">
        <v>1189</v>
      </c>
      <c r="J165" s="3">
        <v>952</v>
      </c>
      <c r="K165" s="4" t="s">
        <v>1292</v>
      </c>
    </row>
    <row r="166" spans="1:11" x14ac:dyDescent="0.35">
      <c r="A166" s="2" t="s">
        <v>476</v>
      </c>
      <c r="B166" s="2" t="s">
        <v>477</v>
      </c>
      <c r="C166" s="2" t="s">
        <v>478</v>
      </c>
      <c r="D166" s="2" t="s">
        <v>896</v>
      </c>
      <c r="E166" s="2" t="s">
        <v>1127</v>
      </c>
      <c r="F166" s="2">
        <v>578</v>
      </c>
      <c r="G166" s="2" t="s">
        <v>1253</v>
      </c>
      <c r="I166" s="3" t="s">
        <v>1190</v>
      </c>
      <c r="J166" s="3">
        <v>886</v>
      </c>
      <c r="K166" s="4" t="s">
        <v>1293</v>
      </c>
    </row>
    <row r="167" spans="1:11" x14ac:dyDescent="0.35">
      <c r="A167" s="2" t="s">
        <v>479</v>
      </c>
      <c r="B167" s="2" t="s">
        <v>480</v>
      </c>
      <c r="C167" s="2" t="s">
        <v>481</v>
      </c>
      <c r="D167" s="2" t="s">
        <v>897</v>
      </c>
      <c r="E167" s="2" t="s">
        <v>1130</v>
      </c>
      <c r="F167" s="2">
        <v>512</v>
      </c>
      <c r="G167" s="2" t="s">
        <v>1256</v>
      </c>
      <c r="I167" s="3" t="s">
        <v>1191</v>
      </c>
      <c r="J167" s="3">
        <v>710</v>
      </c>
      <c r="K167" s="4" t="s">
        <v>1294</v>
      </c>
    </row>
    <row r="168" spans="1:11" x14ac:dyDescent="0.35">
      <c r="A168" s="2" t="s">
        <v>482</v>
      </c>
      <c r="B168" s="2" t="s">
        <v>483</v>
      </c>
      <c r="C168" s="2" t="s">
        <v>484</v>
      </c>
      <c r="D168" s="2" t="s">
        <v>898</v>
      </c>
      <c r="E168" s="2" t="s">
        <v>1137</v>
      </c>
      <c r="F168" s="2">
        <v>586</v>
      </c>
      <c r="G168" s="2" t="s">
        <v>1259</v>
      </c>
      <c r="I168" s="3" t="s">
        <v>1192</v>
      </c>
      <c r="J168" s="3">
        <v>967</v>
      </c>
      <c r="K168" s="4" t="s">
        <v>1295</v>
      </c>
    </row>
    <row r="169" spans="1:11" x14ac:dyDescent="0.35">
      <c r="A169" s="2" t="s">
        <v>485</v>
      </c>
      <c r="B169" s="2" t="s">
        <v>486</v>
      </c>
      <c r="C169" s="2" t="s">
        <v>487</v>
      </c>
      <c r="D169" s="2" t="s">
        <v>899</v>
      </c>
      <c r="E169" s="2" t="s">
        <v>1177</v>
      </c>
      <c r="F169" s="2">
        <v>840</v>
      </c>
      <c r="G169" s="2" t="s">
        <v>1178</v>
      </c>
    </row>
    <row r="170" spans="1:11" x14ac:dyDescent="0.35">
      <c r="A170" s="2" t="s">
        <v>488</v>
      </c>
      <c r="B170" s="2" t="s">
        <v>489</v>
      </c>
      <c r="C170" s="2" t="s">
        <v>490</v>
      </c>
      <c r="D170" s="2" t="s">
        <v>900</v>
      </c>
    </row>
    <row r="171" spans="1:11" x14ac:dyDescent="0.35">
      <c r="A171" s="2" t="s">
        <v>491</v>
      </c>
      <c r="B171" s="2" t="s">
        <v>492</v>
      </c>
      <c r="C171" s="2" t="s">
        <v>493</v>
      </c>
      <c r="D171" s="2" t="s">
        <v>901</v>
      </c>
      <c r="E171" s="2" t="s">
        <v>1131</v>
      </c>
      <c r="F171" s="2">
        <v>590</v>
      </c>
      <c r="G171" s="2" t="s">
        <v>1132</v>
      </c>
    </row>
    <row r="172" spans="1:11" x14ac:dyDescent="0.35">
      <c r="A172" s="2" t="s">
        <v>494</v>
      </c>
      <c r="B172" s="2" t="s">
        <v>495</v>
      </c>
      <c r="C172" s="2" t="s">
        <v>496</v>
      </c>
      <c r="D172" s="2" t="s">
        <v>902</v>
      </c>
      <c r="E172" s="2" t="s">
        <v>1135</v>
      </c>
      <c r="F172" s="2">
        <v>598</v>
      </c>
      <c r="G172" s="2" t="s">
        <v>1257</v>
      </c>
    </row>
    <row r="173" spans="1:11" x14ac:dyDescent="0.35">
      <c r="A173" s="2" t="s">
        <v>497</v>
      </c>
      <c r="B173" s="2" t="s">
        <v>498</v>
      </c>
      <c r="C173" s="2" t="s">
        <v>499</v>
      </c>
      <c r="D173" s="2" t="s">
        <v>903</v>
      </c>
      <c r="E173" s="2" t="s">
        <v>1139</v>
      </c>
      <c r="F173" s="2">
        <v>600</v>
      </c>
      <c r="G173" s="2" t="s">
        <v>1140</v>
      </c>
    </row>
    <row r="174" spans="1:11" x14ac:dyDescent="0.35">
      <c r="A174" s="2" t="s">
        <v>500</v>
      </c>
      <c r="B174" s="2" t="s">
        <v>501</v>
      </c>
      <c r="C174" s="2" t="s">
        <v>502</v>
      </c>
      <c r="D174" s="2" t="s">
        <v>904</v>
      </c>
      <c r="E174" s="2" t="s">
        <v>1133</v>
      </c>
      <c r="F174" s="2">
        <v>604</v>
      </c>
      <c r="G174" s="2" t="s">
        <v>1134</v>
      </c>
    </row>
    <row r="175" spans="1:11" x14ac:dyDescent="0.35">
      <c r="A175" s="2" t="s">
        <v>503</v>
      </c>
      <c r="B175" s="2" t="s">
        <v>504</v>
      </c>
      <c r="C175" s="2" t="s">
        <v>505</v>
      </c>
      <c r="D175" s="2" t="s">
        <v>905</v>
      </c>
      <c r="E175" s="2" t="s">
        <v>1136</v>
      </c>
      <c r="F175" s="2">
        <v>608</v>
      </c>
      <c r="G175" s="2" t="s">
        <v>1258</v>
      </c>
    </row>
    <row r="176" spans="1:11" x14ac:dyDescent="0.35">
      <c r="A176" s="2" t="s">
        <v>506</v>
      </c>
      <c r="B176" s="2" t="s">
        <v>507</v>
      </c>
      <c r="C176" s="2" t="s">
        <v>508</v>
      </c>
      <c r="D176" s="2" t="s">
        <v>906</v>
      </c>
    </row>
    <row r="177" spans="1:7" x14ac:dyDescent="0.35">
      <c r="A177" s="2" t="s">
        <v>509</v>
      </c>
      <c r="B177" s="2" t="s">
        <v>510</v>
      </c>
      <c r="C177" s="2" t="s">
        <v>511</v>
      </c>
      <c r="D177" s="2" t="s">
        <v>907</v>
      </c>
      <c r="E177" s="2" t="s">
        <v>1138</v>
      </c>
      <c r="F177" s="2">
        <v>985</v>
      </c>
      <c r="G177" s="2" t="s">
        <v>1260</v>
      </c>
    </row>
    <row r="178" spans="1:7" x14ac:dyDescent="0.35">
      <c r="A178" s="2" t="s">
        <v>512</v>
      </c>
      <c r="B178" s="2" t="s">
        <v>513</v>
      </c>
      <c r="C178" s="2" t="s">
        <v>514</v>
      </c>
      <c r="D178" s="2" t="s">
        <v>908</v>
      </c>
      <c r="E178" s="2" t="s">
        <v>1058</v>
      </c>
      <c r="F178" s="2">
        <v>978</v>
      </c>
      <c r="G178" s="2" t="s">
        <v>1059</v>
      </c>
    </row>
    <row r="179" spans="1:7" x14ac:dyDescent="0.35">
      <c r="A179" s="2" t="s">
        <v>515</v>
      </c>
      <c r="B179" s="2" t="s">
        <v>516</v>
      </c>
      <c r="C179" s="2" t="s">
        <v>517</v>
      </c>
      <c r="D179" s="2" t="s">
        <v>909</v>
      </c>
      <c r="E179" s="2" t="s">
        <v>1177</v>
      </c>
      <c r="F179" s="2">
        <v>840</v>
      </c>
      <c r="G179" s="2" t="s">
        <v>1178</v>
      </c>
    </row>
    <row r="180" spans="1:7" x14ac:dyDescent="0.35">
      <c r="A180" s="2" t="s">
        <v>518</v>
      </c>
      <c r="B180" s="2" t="s">
        <v>519</v>
      </c>
      <c r="C180" s="2" t="s">
        <v>520</v>
      </c>
      <c r="D180" s="2" t="s">
        <v>910</v>
      </c>
      <c r="E180" s="2" t="s">
        <v>1141</v>
      </c>
      <c r="F180" s="2">
        <v>634</v>
      </c>
      <c r="G180" s="2" t="s">
        <v>1261</v>
      </c>
    </row>
    <row r="181" spans="1:7" x14ac:dyDescent="0.35">
      <c r="A181" s="2" t="s">
        <v>715</v>
      </c>
      <c r="B181" s="2" t="s">
        <v>149</v>
      </c>
      <c r="C181" s="2" t="s">
        <v>150</v>
      </c>
      <c r="D181" s="2" t="s">
        <v>784</v>
      </c>
      <c r="E181" s="2" t="s">
        <v>1186</v>
      </c>
      <c r="F181" s="2">
        <v>950</v>
      </c>
      <c r="G181" s="2" t="s">
        <v>1298</v>
      </c>
    </row>
    <row r="182" spans="1:7" x14ac:dyDescent="0.35">
      <c r="A182" s="2" t="s">
        <v>717</v>
      </c>
      <c r="B182" s="2" t="s">
        <v>521</v>
      </c>
      <c r="C182" s="2" t="s">
        <v>522</v>
      </c>
      <c r="D182" s="2" t="s">
        <v>911</v>
      </c>
      <c r="E182" s="2" t="s">
        <v>1058</v>
      </c>
      <c r="F182" s="2">
        <v>978</v>
      </c>
      <c r="G182" s="2" t="s">
        <v>1059</v>
      </c>
    </row>
    <row r="183" spans="1:7" x14ac:dyDescent="0.35">
      <c r="A183" s="2" t="s">
        <v>523</v>
      </c>
      <c r="B183" s="2" t="s">
        <v>524</v>
      </c>
      <c r="C183" s="2" t="s">
        <v>525</v>
      </c>
      <c r="D183" s="2" t="s">
        <v>912</v>
      </c>
      <c r="E183" s="2" t="s">
        <v>1142</v>
      </c>
      <c r="F183" s="2">
        <v>946</v>
      </c>
      <c r="G183" s="2" t="s">
        <v>1262</v>
      </c>
    </row>
    <row r="184" spans="1:7" x14ac:dyDescent="0.35">
      <c r="A184" s="2" t="s">
        <v>526</v>
      </c>
      <c r="B184" s="2" t="s">
        <v>527</v>
      </c>
      <c r="C184" s="2" t="s">
        <v>528</v>
      </c>
      <c r="D184" s="2" t="s">
        <v>913</v>
      </c>
      <c r="E184" s="2" t="s">
        <v>1144</v>
      </c>
      <c r="F184" s="2">
        <v>643</v>
      </c>
      <c r="G184" s="2" t="s">
        <v>1264</v>
      </c>
    </row>
    <row r="185" spans="1:7" x14ac:dyDescent="0.35">
      <c r="A185" s="2" t="s">
        <v>529</v>
      </c>
      <c r="B185" s="2" t="s">
        <v>530</v>
      </c>
      <c r="C185" s="2" t="s">
        <v>531</v>
      </c>
      <c r="D185" s="2" t="s">
        <v>914</v>
      </c>
      <c r="E185" s="2" t="s">
        <v>1145</v>
      </c>
      <c r="F185" s="2">
        <v>646</v>
      </c>
      <c r="G185" s="2" t="s">
        <v>1265</v>
      </c>
    </row>
    <row r="186" spans="1:7" x14ac:dyDescent="0.35">
      <c r="A186" s="2" t="s">
        <v>534</v>
      </c>
      <c r="B186" s="2" t="s">
        <v>535</v>
      </c>
      <c r="C186" s="2" t="s">
        <v>536</v>
      </c>
      <c r="D186" s="2" t="s">
        <v>916</v>
      </c>
      <c r="E186" s="2" t="s">
        <v>1152</v>
      </c>
      <c r="F186" s="2">
        <v>654</v>
      </c>
      <c r="G186" s="2" t="s">
        <v>1272</v>
      </c>
    </row>
    <row r="187" spans="1:7" x14ac:dyDescent="0.35">
      <c r="A187" s="2" t="s">
        <v>537</v>
      </c>
      <c r="B187" s="2" t="s">
        <v>538</v>
      </c>
      <c r="C187" s="2" t="s">
        <v>539</v>
      </c>
      <c r="D187" s="2" t="s">
        <v>917</v>
      </c>
      <c r="E187" s="2" t="s">
        <v>1187</v>
      </c>
      <c r="F187" s="2">
        <v>951</v>
      </c>
      <c r="G187" s="2" t="s">
        <v>1188</v>
      </c>
    </row>
    <row r="188" spans="1:7" x14ac:dyDescent="0.35">
      <c r="A188" s="2" t="s">
        <v>540</v>
      </c>
      <c r="B188" s="2" t="s">
        <v>541</v>
      </c>
      <c r="C188" s="2" t="s">
        <v>542</v>
      </c>
      <c r="D188" s="2" t="s">
        <v>918</v>
      </c>
      <c r="E188" s="2" t="s">
        <v>1187</v>
      </c>
      <c r="F188" s="2">
        <v>951</v>
      </c>
      <c r="G188" s="2" t="s">
        <v>1188</v>
      </c>
    </row>
    <row r="189" spans="1:7" x14ac:dyDescent="0.35">
      <c r="A189" s="2" t="s">
        <v>545</v>
      </c>
      <c r="B189" s="2" t="s">
        <v>546</v>
      </c>
      <c r="C189" s="2" t="s">
        <v>547</v>
      </c>
      <c r="D189" s="2" t="s">
        <v>920</v>
      </c>
      <c r="E189" s="2" t="s">
        <v>1058</v>
      </c>
      <c r="F189" s="2">
        <v>978</v>
      </c>
      <c r="G189" s="2" t="s">
        <v>1059</v>
      </c>
    </row>
    <row r="190" spans="1:7" x14ac:dyDescent="0.35">
      <c r="A190" s="2" t="s">
        <v>548</v>
      </c>
      <c r="B190" s="2" t="s">
        <v>549</v>
      </c>
      <c r="C190" s="2" t="s">
        <v>550</v>
      </c>
      <c r="D190" s="2" t="s">
        <v>921</v>
      </c>
      <c r="E190" s="2" t="s">
        <v>1187</v>
      </c>
      <c r="F190" s="2">
        <v>951</v>
      </c>
      <c r="G190" s="2" t="s">
        <v>1188</v>
      </c>
    </row>
    <row r="191" spans="1:7" x14ac:dyDescent="0.35">
      <c r="A191" s="2" t="s">
        <v>718</v>
      </c>
      <c r="B191" s="2" t="s">
        <v>532</v>
      </c>
      <c r="C191" s="2" t="s">
        <v>533</v>
      </c>
      <c r="D191" s="2" t="s">
        <v>915</v>
      </c>
      <c r="E191" s="2" t="s">
        <v>1058</v>
      </c>
      <c r="F191" s="2">
        <v>978</v>
      </c>
      <c r="G191" s="2" t="s">
        <v>1059</v>
      </c>
    </row>
    <row r="192" spans="1:7" x14ac:dyDescent="0.35">
      <c r="A192" s="2" t="s">
        <v>726</v>
      </c>
      <c r="B192" s="2" t="s">
        <v>543</v>
      </c>
      <c r="C192" s="2" t="s">
        <v>544</v>
      </c>
      <c r="D192" s="2" t="s">
        <v>919</v>
      </c>
      <c r="E192" s="2" t="s">
        <v>1058</v>
      </c>
      <c r="F192" s="2">
        <v>978</v>
      </c>
      <c r="G192" s="2" t="s">
        <v>1059</v>
      </c>
    </row>
    <row r="193" spans="1:7" x14ac:dyDescent="0.35">
      <c r="A193" s="2" t="s">
        <v>551</v>
      </c>
      <c r="B193" s="2" t="s">
        <v>552</v>
      </c>
      <c r="C193" s="2" t="s">
        <v>553</v>
      </c>
      <c r="D193" s="2" t="s">
        <v>922</v>
      </c>
      <c r="E193" s="2" t="s">
        <v>1184</v>
      </c>
      <c r="F193" s="2">
        <v>882</v>
      </c>
      <c r="G193" s="2" t="s">
        <v>1185</v>
      </c>
    </row>
    <row r="194" spans="1:7" x14ac:dyDescent="0.35">
      <c r="A194" s="2" t="s">
        <v>554</v>
      </c>
      <c r="B194" s="2" t="s">
        <v>555</v>
      </c>
      <c r="C194" s="2" t="s">
        <v>556</v>
      </c>
      <c r="D194" s="2" t="s">
        <v>923</v>
      </c>
      <c r="E194" s="2" t="s">
        <v>1058</v>
      </c>
      <c r="F194" s="2">
        <v>978</v>
      </c>
      <c r="G194" s="2" t="s">
        <v>1059</v>
      </c>
    </row>
    <row r="195" spans="1:7" x14ac:dyDescent="0.35">
      <c r="A195" s="2" t="s">
        <v>557</v>
      </c>
      <c r="B195" s="2" t="s">
        <v>558</v>
      </c>
      <c r="C195" s="2" t="s">
        <v>559</v>
      </c>
      <c r="D195" s="2" t="s">
        <v>924</v>
      </c>
      <c r="E195" s="2" t="s">
        <v>1275</v>
      </c>
      <c r="F195" s="2">
        <v>678</v>
      </c>
      <c r="G195" s="2" t="s">
        <v>1276</v>
      </c>
    </row>
    <row r="196" spans="1:7" x14ac:dyDescent="0.35">
      <c r="A196" s="2" t="s">
        <v>560</v>
      </c>
      <c r="B196" s="2" t="s">
        <v>561</v>
      </c>
      <c r="C196" s="2" t="s">
        <v>562</v>
      </c>
      <c r="D196" s="2" t="s">
        <v>925</v>
      </c>
      <c r="E196" s="2" t="s">
        <v>1146</v>
      </c>
      <c r="F196" s="2">
        <v>682</v>
      </c>
      <c r="G196" s="2" t="s">
        <v>1266</v>
      </c>
    </row>
    <row r="197" spans="1:7" x14ac:dyDescent="0.35">
      <c r="A197" s="2" t="s">
        <v>563</v>
      </c>
      <c r="B197" s="2" t="s">
        <v>564</v>
      </c>
      <c r="C197" s="2" t="s">
        <v>565</v>
      </c>
      <c r="D197" s="2" t="s">
        <v>926</v>
      </c>
      <c r="E197" s="2" t="s">
        <v>1189</v>
      </c>
      <c r="F197" s="2">
        <v>952</v>
      </c>
      <c r="G197" s="2" t="s">
        <v>1292</v>
      </c>
    </row>
    <row r="198" spans="1:7" x14ac:dyDescent="0.35">
      <c r="A198" s="2" t="s">
        <v>566</v>
      </c>
      <c r="B198" s="2" t="s">
        <v>567</v>
      </c>
      <c r="C198" s="2" t="s">
        <v>568</v>
      </c>
      <c r="D198" s="2" t="s">
        <v>927</v>
      </c>
      <c r="E198" s="2" t="s">
        <v>1143</v>
      </c>
      <c r="F198" s="2">
        <v>941</v>
      </c>
      <c r="G198" s="2" t="s">
        <v>1263</v>
      </c>
    </row>
    <row r="199" spans="1:7" x14ac:dyDescent="0.35">
      <c r="A199" s="2" t="s">
        <v>569</v>
      </c>
      <c r="B199" s="2" t="s">
        <v>570</v>
      </c>
      <c r="C199" s="2" t="s">
        <v>571</v>
      </c>
      <c r="D199" s="2" t="s">
        <v>928</v>
      </c>
      <c r="E199" s="2" t="s">
        <v>1148</v>
      </c>
      <c r="F199" s="2">
        <v>690</v>
      </c>
      <c r="G199" s="2" t="s">
        <v>1268</v>
      </c>
    </row>
    <row r="200" spans="1:7" x14ac:dyDescent="0.35">
      <c r="A200" s="2" t="s">
        <v>572</v>
      </c>
      <c r="B200" s="2" t="s">
        <v>573</v>
      </c>
      <c r="C200" s="2" t="s">
        <v>574</v>
      </c>
      <c r="D200" s="2" t="s">
        <v>929</v>
      </c>
      <c r="E200" s="2" t="s">
        <v>1153</v>
      </c>
      <c r="F200" s="2">
        <v>694</v>
      </c>
      <c r="G200" s="2" t="s">
        <v>1154</v>
      </c>
    </row>
    <row r="201" spans="1:7" x14ac:dyDescent="0.35">
      <c r="A201" s="2" t="s">
        <v>575</v>
      </c>
      <c r="B201" s="2" t="s">
        <v>576</v>
      </c>
      <c r="C201" s="2" t="s">
        <v>577</v>
      </c>
      <c r="D201" s="2" t="s">
        <v>930</v>
      </c>
      <c r="E201" s="2" t="s">
        <v>1151</v>
      </c>
      <c r="F201" s="2">
        <v>702</v>
      </c>
      <c r="G201" s="2" t="s">
        <v>1271</v>
      </c>
    </row>
    <row r="202" spans="1:7" x14ac:dyDescent="0.35">
      <c r="A202" s="2" t="s">
        <v>578</v>
      </c>
      <c r="B202" s="2" t="s">
        <v>579</v>
      </c>
      <c r="C202" s="2" t="s">
        <v>580</v>
      </c>
      <c r="D202" s="2" t="s">
        <v>931</v>
      </c>
      <c r="E202" s="2" t="s">
        <v>1058</v>
      </c>
      <c r="F202" s="2">
        <v>978</v>
      </c>
      <c r="G202" s="2" t="s">
        <v>1059</v>
      </c>
    </row>
    <row r="203" spans="1:7" x14ac:dyDescent="0.35">
      <c r="A203" s="2" t="s">
        <v>581</v>
      </c>
      <c r="B203" s="2" t="s">
        <v>582</v>
      </c>
      <c r="C203" s="2" t="s">
        <v>583</v>
      </c>
      <c r="D203" s="2" t="s">
        <v>932</v>
      </c>
      <c r="E203" s="2" t="s">
        <v>1058</v>
      </c>
      <c r="F203" s="2">
        <v>978</v>
      </c>
      <c r="G203" s="2" t="s">
        <v>1059</v>
      </c>
    </row>
    <row r="204" spans="1:7" x14ac:dyDescent="0.35">
      <c r="A204" s="2" t="s">
        <v>584</v>
      </c>
      <c r="B204" s="2" t="s">
        <v>585</v>
      </c>
      <c r="C204" s="2" t="s">
        <v>586</v>
      </c>
      <c r="D204" s="2" t="s">
        <v>933</v>
      </c>
      <c r="E204" s="2" t="s">
        <v>1147</v>
      </c>
      <c r="F204" s="2">
        <v>90</v>
      </c>
      <c r="G204" s="2" t="s">
        <v>1267</v>
      </c>
    </row>
    <row r="205" spans="1:7" x14ac:dyDescent="0.35">
      <c r="A205" s="2" t="s">
        <v>587</v>
      </c>
      <c r="B205" s="2" t="s">
        <v>588</v>
      </c>
      <c r="C205" s="2" t="s">
        <v>589</v>
      </c>
      <c r="D205" s="2" t="s">
        <v>934</v>
      </c>
      <c r="E205" s="2" t="s">
        <v>1155</v>
      </c>
      <c r="F205" s="2">
        <v>706</v>
      </c>
      <c r="G205" s="2" t="s">
        <v>1273</v>
      </c>
    </row>
    <row r="206" spans="1:7" x14ac:dyDescent="0.35">
      <c r="A206" s="2" t="s">
        <v>590</v>
      </c>
      <c r="B206" s="2" t="s">
        <v>591</v>
      </c>
      <c r="C206" s="2" t="s">
        <v>592</v>
      </c>
      <c r="D206" s="2" t="s">
        <v>935</v>
      </c>
      <c r="E206" s="2" t="s">
        <v>1191</v>
      </c>
      <c r="F206" s="2">
        <v>710</v>
      </c>
      <c r="G206" s="2" t="s">
        <v>1294</v>
      </c>
    </row>
    <row r="207" spans="1:7" x14ac:dyDescent="0.35">
      <c r="A207" s="2" t="s">
        <v>593</v>
      </c>
      <c r="B207" s="2" t="s">
        <v>594</v>
      </c>
      <c r="C207" s="2" t="s">
        <v>595</v>
      </c>
      <c r="D207" s="2" t="s">
        <v>936</v>
      </c>
    </row>
    <row r="208" spans="1:7" x14ac:dyDescent="0.35">
      <c r="A208" s="2" t="s">
        <v>596</v>
      </c>
      <c r="B208" s="2" t="s">
        <v>597</v>
      </c>
      <c r="C208" s="2" t="s">
        <v>598</v>
      </c>
      <c r="D208" s="2" t="s">
        <v>937</v>
      </c>
      <c r="E208" s="2" t="s">
        <v>1158</v>
      </c>
      <c r="F208" s="2">
        <v>728</v>
      </c>
      <c r="G208" s="2" t="s">
        <v>1274</v>
      </c>
    </row>
    <row r="209" spans="1:7" x14ac:dyDescent="0.35">
      <c r="A209" s="2" t="s">
        <v>599</v>
      </c>
      <c r="B209" s="2" t="s">
        <v>600</v>
      </c>
      <c r="C209" s="2" t="s">
        <v>601</v>
      </c>
      <c r="D209" s="2" t="s">
        <v>938</v>
      </c>
      <c r="E209" s="2" t="s">
        <v>1058</v>
      </c>
      <c r="F209" s="2">
        <v>978</v>
      </c>
      <c r="G209" s="2" t="s">
        <v>1059</v>
      </c>
    </row>
    <row r="210" spans="1:7" x14ac:dyDescent="0.35">
      <c r="A210" s="2" t="s">
        <v>602</v>
      </c>
      <c r="B210" s="2" t="s">
        <v>603</v>
      </c>
      <c r="C210" s="2" t="s">
        <v>604</v>
      </c>
      <c r="D210" s="2" t="s">
        <v>939</v>
      </c>
      <c r="E210" s="2" t="s">
        <v>1105</v>
      </c>
      <c r="F210" s="2">
        <v>144</v>
      </c>
      <c r="G210" s="2" t="s">
        <v>1235</v>
      </c>
    </row>
    <row r="211" spans="1:7" x14ac:dyDescent="0.35">
      <c r="A211" s="2" t="s">
        <v>605</v>
      </c>
      <c r="B211" s="2" t="s">
        <v>606</v>
      </c>
      <c r="C211" s="2" t="s">
        <v>607</v>
      </c>
      <c r="D211" s="2" t="s">
        <v>940</v>
      </c>
      <c r="E211" s="2" t="s">
        <v>1149</v>
      </c>
      <c r="F211" s="2">
        <v>938</v>
      </c>
      <c r="G211" s="2" t="s">
        <v>1269</v>
      </c>
    </row>
    <row r="212" spans="1:7" x14ac:dyDescent="0.35">
      <c r="A212" s="2" t="s">
        <v>608</v>
      </c>
      <c r="B212" s="2" t="s">
        <v>609</v>
      </c>
      <c r="C212" s="2" t="s">
        <v>610</v>
      </c>
      <c r="D212" s="2" t="s">
        <v>941</v>
      </c>
      <c r="E212" s="2" t="s">
        <v>1156</v>
      </c>
      <c r="F212" s="2">
        <v>968</v>
      </c>
      <c r="G212" s="2" t="s">
        <v>1157</v>
      </c>
    </row>
    <row r="213" spans="1:7" x14ac:dyDescent="0.35">
      <c r="A213" s="2" t="s">
        <v>611</v>
      </c>
      <c r="B213" s="2" t="s">
        <v>612</v>
      </c>
      <c r="C213" s="2" t="s">
        <v>613</v>
      </c>
      <c r="D213" s="2" t="s">
        <v>942</v>
      </c>
    </row>
    <row r="214" spans="1:7" x14ac:dyDescent="0.35">
      <c r="A214" s="2" t="s">
        <v>616</v>
      </c>
      <c r="B214" s="2" t="s">
        <v>617</v>
      </c>
      <c r="C214" s="2" t="s">
        <v>618</v>
      </c>
      <c r="D214" s="2" t="s">
        <v>944</v>
      </c>
      <c r="E214" s="2" t="s">
        <v>1150</v>
      </c>
      <c r="F214" s="2">
        <v>752</v>
      </c>
      <c r="G214" s="2" t="s">
        <v>1270</v>
      </c>
    </row>
    <row r="215" spans="1:7" x14ac:dyDescent="0.35">
      <c r="A215" s="2" t="s">
        <v>619</v>
      </c>
      <c r="B215" s="2" t="s">
        <v>620</v>
      </c>
      <c r="C215" s="2" t="s">
        <v>621</v>
      </c>
      <c r="D215" s="2" t="s">
        <v>945</v>
      </c>
      <c r="E215" s="2" t="s">
        <v>1033</v>
      </c>
      <c r="F215" s="2">
        <v>756</v>
      </c>
      <c r="G215" s="2" t="s">
        <v>1034</v>
      </c>
    </row>
    <row r="216" spans="1:7" x14ac:dyDescent="0.35">
      <c r="A216" s="2" t="s">
        <v>727</v>
      </c>
      <c r="B216" s="2" t="s">
        <v>622</v>
      </c>
      <c r="C216" s="2" t="s">
        <v>623</v>
      </c>
      <c r="D216" s="2" t="s">
        <v>946</v>
      </c>
      <c r="E216" s="2" t="s">
        <v>1159</v>
      </c>
      <c r="F216" s="2">
        <v>760</v>
      </c>
      <c r="G216" s="2" t="s">
        <v>1277</v>
      </c>
    </row>
    <row r="217" spans="1:7" x14ac:dyDescent="0.35">
      <c r="A217" s="2" t="s">
        <v>712</v>
      </c>
      <c r="B217" s="2" t="s">
        <v>624</v>
      </c>
      <c r="C217" s="2" t="s">
        <v>625</v>
      </c>
      <c r="D217" s="2" t="s">
        <v>947</v>
      </c>
      <c r="E217" s="2" t="s">
        <v>1170</v>
      </c>
      <c r="F217" s="2">
        <v>901</v>
      </c>
      <c r="G217" s="2" t="s">
        <v>1171</v>
      </c>
    </row>
    <row r="218" spans="1:7" x14ac:dyDescent="0.35">
      <c r="A218" s="2" t="s">
        <v>626</v>
      </c>
      <c r="B218" s="2" t="s">
        <v>627</v>
      </c>
      <c r="C218" s="2" t="s">
        <v>628</v>
      </c>
      <c r="D218" s="2" t="s">
        <v>948</v>
      </c>
      <c r="E218" s="2" t="s">
        <v>1162</v>
      </c>
      <c r="F218" s="2">
        <v>972</v>
      </c>
      <c r="G218" s="2" t="s">
        <v>1280</v>
      </c>
    </row>
    <row r="219" spans="1:7" x14ac:dyDescent="0.35">
      <c r="A219" s="2" t="s">
        <v>711</v>
      </c>
      <c r="B219" s="2" t="s">
        <v>629</v>
      </c>
      <c r="C219" s="2" t="s">
        <v>630</v>
      </c>
      <c r="D219" s="2" t="s">
        <v>949</v>
      </c>
      <c r="E219" s="2" t="s">
        <v>1172</v>
      </c>
      <c r="F219" s="2">
        <v>834</v>
      </c>
      <c r="G219" s="2" t="s">
        <v>1173</v>
      </c>
    </row>
    <row r="220" spans="1:7" x14ac:dyDescent="0.35">
      <c r="A220" s="2" t="s">
        <v>631</v>
      </c>
      <c r="B220" s="2" t="s">
        <v>632</v>
      </c>
      <c r="C220" s="2" t="s">
        <v>633</v>
      </c>
      <c r="D220" s="2" t="s">
        <v>950</v>
      </c>
      <c r="E220" s="2" t="s">
        <v>1161</v>
      </c>
      <c r="F220" s="2">
        <v>764</v>
      </c>
      <c r="G220" s="2" t="s">
        <v>1279</v>
      </c>
    </row>
    <row r="221" spans="1:7" x14ac:dyDescent="0.35">
      <c r="A221" s="2" t="s">
        <v>634</v>
      </c>
      <c r="B221" s="2" t="s">
        <v>635</v>
      </c>
      <c r="C221" s="2" t="s">
        <v>636</v>
      </c>
      <c r="D221" s="2" t="s">
        <v>951</v>
      </c>
      <c r="E221" s="2" t="s">
        <v>1177</v>
      </c>
      <c r="F221" s="2">
        <v>840</v>
      </c>
      <c r="G221" s="2" t="s">
        <v>1178</v>
      </c>
    </row>
    <row r="222" spans="1:7" x14ac:dyDescent="0.35">
      <c r="A222" s="2" t="s">
        <v>637</v>
      </c>
      <c r="B222" s="2" t="s">
        <v>638</v>
      </c>
      <c r="C222" s="2" t="s">
        <v>639</v>
      </c>
      <c r="D222" s="2" t="s">
        <v>952</v>
      </c>
      <c r="E222" s="2" t="s">
        <v>1189</v>
      </c>
      <c r="F222" s="2">
        <v>952</v>
      </c>
      <c r="G222" s="2" t="s">
        <v>1292</v>
      </c>
    </row>
    <row r="223" spans="1:7" x14ac:dyDescent="0.35">
      <c r="A223" s="2" t="s">
        <v>640</v>
      </c>
      <c r="B223" s="2" t="s">
        <v>641</v>
      </c>
      <c r="C223" s="2" t="s">
        <v>642</v>
      </c>
      <c r="D223" s="2" t="s">
        <v>953</v>
      </c>
    </row>
    <row r="224" spans="1:7" x14ac:dyDescent="0.35">
      <c r="A224" s="2" t="s">
        <v>643</v>
      </c>
      <c r="B224" s="2" t="s">
        <v>644</v>
      </c>
      <c r="C224" s="2" t="s">
        <v>645</v>
      </c>
      <c r="D224" s="2" t="s">
        <v>954</v>
      </c>
      <c r="E224" s="2" t="s">
        <v>1166</v>
      </c>
      <c r="F224" s="2">
        <v>776</v>
      </c>
      <c r="G224" s="2" t="s">
        <v>1282</v>
      </c>
    </row>
    <row r="225" spans="1:7" x14ac:dyDescent="0.35">
      <c r="A225" s="2" t="s">
        <v>646</v>
      </c>
      <c r="B225" s="2" t="s">
        <v>647</v>
      </c>
      <c r="C225" s="2" t="s">
        <v>648</v>
      </c>
      <c r="D225" s="2" t="s">
        <v>955</v>
      </c>
      <c r="E225" s="2" t="s">
        <v>1169</v>
      </c>
      <c r="F225" s="2">
        <v>780</v>
      </c>
      <c r="G225" s="2" t="s">
        <v>1283</v>
      </c>
    </row>
    <row r="226" spans="1:7" x14ac:dyDescent="0.35">
      <c r="A226" s="2" t="s">
        <v>649</v>
      </c>
      <c r="B226" s="2" t="s">
        <v>650</v>
      </c>
      <c r="C226" s="2" t="s">
        <v>651</v>
      </c>
      <c r="D226" s="2" t="s">
        <v>956</v>
      </c>
      <c r="E226" s="2" t="s">
        <v>1164</v>
      </c>
      <c r="F226" s="2">
        <v>788</v>
      </c>
      <c r="G226" s="2" t="s">
        <v>1165</v>
      </c>
    </row>
    <row r="227" spans="1:7" x14ac:dyDescent="0.35">
      <c r="A227" s="2" t="s">
        <v>652</v>
      </c>
      <c r="B227" s="2" t="s">
        <v>653</v>
      </c>
      <c r="C227" s="2" t="s">
        <v>654</v>
      </c>
      <c r="D227" s="2" t="s">
        <v>957</v>
      </c>
      <c r="E227" s="2" t="s">
        <v>1167</v>
      </c>
      <c r="F227" s="2">
        <v>949</v>
      </c>
      <c r="G227" s="2" t="s">
        <v>1168</v>
      </c>
    </row>
    <row r="228" spans="1:7" x14ac:dyDescent="0.35">
      <c r="A228" s="2" t="s">
        <v>655</v>
      </c>
      <c r="B228" s="2" t="s">
        <v>656</v>
      </c>
      <c r="C228" s="2" t="s">
        <v>657</v>
      </c>
      <c r="D228" s="2" t="s">
        <v>958</v>
      </c>
      <c r="E228" s="2" t="s">
        <v>1163</v>
      </c>
      <c r="F228" s="2">
        <v>934</v>
      </c>
      <c r="G228" s="2" t="s">
        <v>1281</v>
      </c>
    </row>
    <row r="229" spans="1:7" x14ac:dyDescent="0.35">
      <c r="A229" s="2" t="s">
        <v>658</v>
      </c>
      <c r="B229" s="2" t="s">
        <v>659</v>
      </c>
      <c r="C229" s="2" t="s">
        <v>660</v>
      </c>
      <c r="D229" s="2" t="s">
        <v>959</v>
      </c>
      <c r="E229" s="2" t="s">
        <v>1177</v>
      </c>
      <c r="F229" s="2">
        <v>840</v>
      </c>
      <c r="G229" s="2" t="s">
        <v>1178</v>
      </c>
    </row>
    <row r="230" spans="1:7" x14ac:dyDescent="0.35">
      <c r="A230" s="2" t="s">
        <v>661</v>
      </c>
      <c r="B230" s="2" t="s">
        <v>662</v>
      </c>
      <c r="C230" s="2" t="s">
        <v>663</v>
      </c>
      <c r="D230" s="2" t="s">
        <v>960</v>
      </c>
      <c r="E230" s="2" t="s">
        <v>1284</v>
      </c>
      <c r="F230" s="2">
        <v>0</v>
      </c>
      <c r="G230" s="2" t="s">
        <v>1285</v>
      </c>
    </row>
    <row r="231" spans="1:7" x14ac:dyDescent="0.35">
      <c r="A231" s="2" t="s">
        <v>664</v>
      </c>
      <c r="B231" s="2" t="s">
        <v>665</v>
      </c>
      <c r="C231" s="2" t="s">
        <v>666</v>
      </c>
      <c r="D231" s="2" t="s">
        <v>961</v>
      </c>
      <c r="E231" s="2" t="s">
        <v>1175</v>
      </c>
      <c r="F231" s="2">
        <v>800</v>
      </c>
      <c r="G231" s="2" t="s">
        <v>1176</v>
      </c>
    </row>
    <row r="232" spans="1:7" x14ac:dyDescent="0.35">
      <c r="A232" s="2" t="s">
        <v>667</v>
      </c>
      <c r="B232" s="2" t="s">
        <v>668</v>
      </c>
      <c r="C232" s="2" t="s">
        <v>669</v>
      </c>
      <c r="D232" s="2" t="s">
        <v>962</v>
      </c>
      <c r="E232" s="2" t="s">
        <v>1174</v>
      </c>
      <c r="F232" s="2">
        <v>980</v>
      </c>
      <c r="G232" s="2" t="s">
        <v>1286</v>
      </c>
    </row>
    <row r="233" spans="1:7" x14ac:dyDescent="0.35">
      <c r="A233" s="2" t="s">
        <v>670</v>
      </c>
      <c r="B233" s="2" t="s">
        <v>671</v>
      </c>
      <c r="C233" s="2" t="s">
        <v>672</v>
      </c>
      <c r="D233" s="2" t="s">
        <v>963</v>
      </c>
      <c r="E233" s="2" t="s">
        <v>985</v>
      </c>
      <c r="F233" s="2">
        <v>784</v>
      </c>
      <c r="G233" s="2" t="s">
        <v>986</v>
      </c>
    </row>
    <row r="234" spans="1:7" x14ac:dyDescent="0.35">
      <c r="A234" s="2" t="s">
        <v>673</v>
      </c>
      <c r="B234" s="2" t="s">
        <v>674</v>
      </c>
      <c r="C234" s="2" t="s">
        <v>675</v>
      </c>
      <c r="D234" s="2" t="s">
        <v>964</v>
      </c>
      <c r="E234" s="2" t="s">
        <v>1063</v>
      </c>
      <c r="F234" s="2">
        <v>826</v>
      </c>
      <c r="G234" s="2" t="s">
        <v>1064</v>
      </c>
    </row>
    <row r="235" spans="1:7" x14ac:dyDescent="0.35">
      <c r="A235" s="2" t="s">
        <v>679</v>
      </c>
      <c r="B235" s="2" t="s">
        <v>680</v>
      </c>
      <c r="C235" s="2" t="s">
        <v>681</v>
      </c>
      <c r="D235" s="2" t="s">
        <v>966</v>
      </c>
      <c r="E235" s="2" t="s">
        <v>1179</v>
      </c>
      <c r="F235" s="2">
        <v>858</v>
      </c>
      <c r="G235" s="2" t="s">
        <v>1287</v>
      </c>
    </row>
    <row r="236" spans="1:7" x14ac:dyDescent="0.35">
      <c r="A236" s="2" t="s">
        <v>682</v>
      </c>
      <c r="B236" s="2" t="s">
        <v>683</v>
      </c>
      <c r="C236" s="2" t="s">
        <v>684</v>
      </c>
      <c r="D236" s="2" t="s">
        <v>967</v>
      </c>
      <c r="E236" s="2" t="s">
        <v>1180</v>
      </c>
      <c r="F236" s="2">
        <v>860</v>
      </c>
      <c r="G236" s="2" t="s">
        <v>1288</v>
      </c>
    </row>
    <row r="237" spans="1:7" x14ac:dyDescent="0.35">
      <c r="A237" s="2" t="s">
        <v>685</v>
      </c>
      <c r="B237" s="2" t="s">
        <v>686</v>
      </c>
      <c r="C237" s="2" t="s">
        <v>687</v>
      </c>
      <c r="D237" s="2" t="s">
        <v>968</v>
      </c>
      <c r="E237" s="2" t="s">
        <v>1183</v>
      </c>
      <c r="F237" s="2">
        <v>548</v>
      </c>
      <c r="G237" s="2" t="s">
        <v>1291</v>
      </c>
    </row>
    <row r="238" spans="1:7" x14ac:dyDescent="0.35">
      <c r="A238" s="2" t="s">
        <v>721</v>
      </c>
      <c r="B238" s="2" t="s">
        <v>280</v>
      </c>
      <c r="C238" s="2" t="s">
        <v>281</v>
      </c>
      <c r="D238" s="2" t="s">
        <v>829</v>
      </c>
      <c r="E238" s="2" t="s">
        <v>1058</v>
      </c>
      <c r="F238" s="2">
        <v>978</v>
      </c>
      <c r="G238" s="2" t="s">
        <v>1059</v>
      </c>
    </row>
    <row r="239" spans="1:7" x14ac:dyDescent="0.35">
      <c r="A239" s="2" t="s">
        <v>728</v>
      </c>
      <c r="B239" s="2" t="s">
        <v>688</v>
      </c>
      <c r="C239" s="2" t="s">
        <v>689</v>
      </c>
      <c r="D239" s="2" t="s">
        <v>969</v>
      </c>
      <c r="E239" s="2" t="s">
        <v>1181</v>
      </c>
      <c r="F239" s="2">
        <v>937</v>
      </c>
      <c r="G239" s="2" t="s">
        <v>1289</v>
      </c>
    </row>
    <row r="240" spans="1:7" x14ac:dyDescent="0.35">
      <c r="A240" s="2" t="s">
        <v>690</v>
      </c>
      <c r="B240" s="2" t="s">
        <v>691</v>
      </c>
      <c r="C240" s="2" t="s">
        <v>692</v>
      </c>
      <c r="D240" s="2" t="s">
        <v>970</v>
      </c>
      <c r="E240" s="2" t="s">
        <v>1182</v>
      </c>
      <c r="F240" s="2">
        <v>704</v>
      </c>
      <c r="G240" s="2" t="s">
        <v>1290</v>
      </c>
    </row>
    <row r="241" spans="1:7" x14ac:dyDescent="0.35">
      <c r="A241" s="2" t="s">
        <v>693</v>
      </c>
      <c r="B241" s="2" t="s">
        <v>694</v>
      </c>
      <c r="C241" s="2" t="s">
        <v>695</v>
      </c>
      <c r="D241" s="2" t="s">
        <v>971</v>
      </c>
      <c r="E241" s="2" t="s">
        <v>1177</v>
      </c>
      <c r="F241" s="2">
        <v>840</v>
      </c>
      <c r="G241" s="2" t="s">
        <v>1178</v>
      </c>
    </row>
    <row r="242" spans="1:7" x14ac:dyDescent="0.35">
      <c r="A242" s="2" t="s">
        <v>696</v>
      </c>
      <c r="B242" s="2" t="s">
        <v>697</v>
      </c>
      <c r="C242" s="2" t="s">
        <v>698</v>
      </c>
      <c r="D242" s="2" t="s">
        <v>972</v>
      </c>
    </row>
    <row r="243" spans="1:7" x14ac:dyDescent="0.35">
      <c r="A243" s="2" t="s">
        <v>699</v>
      </c>
      <c r="B243" s="2" t="s">
        <v>700</v>
      </c>
      <c r="C243" s="2" t="s">
        <v>701</v>
      </c>
      <c r="D243" s="2" t="s">
        <v>973</v>
      </c>
    </row>
    <row r="244" spans="1:7" x14ac:dyDescent="0.35">
      <c r="A244" s="2" t="s">
        <v>702</v>
      </c>
      <c r="B244" s="2" t="s">
        <v>703</v>
      </c>
      <c r="C244" s="2" t="s">
        <v>704</v>
      </c>
      <c r="D244" s="2" t="s">
        <v>974</v>
      </c>
      <c r="E244" s="2" t="s">
        <v>1190</v>
      </c>
      <c r="F244" s="2">
        <v>886</v>
      </c>
      <c r="G244" s="2" t="s">
        <v>1293</v>
      </c>
    </row>
    <row r="245" spans="1:7" x14ac:dyDescent="0.35">
      <c r="A245" s="2" t="s">
        <v>705</v>
      </c>
      <c r="B245" s="2" t="s">
        <v>706</v>
      </c>
      <c r="C245" s="2" t="s">
        <v>707</v>
      </c>
      <c r="D245" s="2" t="s">
        <v>975</v>
      </c>
      <c r="E245" s="2" t="s">
        <v>1192</v>
      </c>
      <c r="F245" s="2">
        <v>967</v>
      </c>
      <c r="G245" s="2" t="s">
        <v>1295</v>
      </c>
    </row>
    <row r="246" spans="1:7" x14ac:dyDescent="0.35">
      <c r="A246" s="2" t="s">
        <v>708</v>
      </c>
      <c r="B246" s="2" t="s">
        <v>709</v>
      </c>
      <c r="C246" s="2" t="s">
        <v>710</v>
      </c>
      <c r="D246" s="2" t="s">
        <v>976</v>
      </c>
      <c r="E246" s="2" t="s">
        <v>1177</v>
      </c>
      <c r="F246" s="2">
        <v>840</v>
      </c>
      <c r="G246" s="2" t="s">
        <v>1178</v>
      </c>
    </row>
  </sheetData>
  <sheetProtection algorithmName="SHA-512" hashValue="zLD7CrDsfclGs5R3mAuBNNwLfjQobozyUhCr8QsdwbF/9U6NWORy6LREwYgekS3+oxlEmsHEWsUhsat/OLeqoA==" saltValue="exHap0O7ftBN7RVdmsamfw==" spinCount="100000" sheet="1" objects="1" scenarios="1"/>
  <sortState xmlns:xlrd2="http://schemas.microsoft.com/office/spreadsheetml/2017/richdata2" ref="H10:J156">
    <sortCondition ref="H10:H156"/>
  </sortState>
  <pageMargins left="0.7" right="0.7" top="0.75" bottom="0.75" header="0.3" footer="0.3"/>
  <pageSetup paperSize="9" orientation="portrait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E A A B Q S w M E F A A C A A g A M W Q t T T / M I q 6 o A A A A + Q A A A B I A H A B D b 2 5 m a W c v U G F j a 2 F n Z S 5 4 b W w g o h g A K K A U A A A A A A A A A A A A A A A A A A A A A A A A A A A A h Y 9 N D o I w G E S v Q r q n f w R j y E d Z u B U 1 M T F u K 1 Z o h G J o s d z N h U f y C p I o 6 s 7 l T N 4 k b x 6 3 O 2 R D U w d X 1 V n d m h Q x T F G g T N E e t S l T 1 L t T O E e Z g I 0 s z r J U w Q g b m w x W p 6 h y 7 p I Q 4 r 3 H P s J t V x J O K S P 7 f L k t K t X I U B v r p C k U + q y O / 1 d I w O 4 l I z i O Z z i m P M K M U Q 5 k 6 i H X 5 s v w U R l T I D 8 l L P r a 9 Z 0 S 5 h C u 1 k C m C O R 9 Q z w B U E s D B B Q A A g A I A D F k L U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Z C 1 N s C b m + Q k B A A A K B A A A E w A c A E Z v c m 1 1 b G F z L 1 N l Y 3 R p b 2 4 x L m 0 g o h g A K K A U A A A A A A A A A A A A A A A A A A A A A A A A A A A A 7 Z F B a 8 J A E I X v g f y H Y b 0 k E A R t b 8 V T a L 1 I D 0 2 g B x F Z 0 1 G D m 1 m Z 3 Q R D y H / v p g G R x v g D S v e y M N + 8 x / C e w c z m m i D p / 9 m L 7 / m e O U r G L 1 j q C p k K J L t l r J B K N F s r d w p h A Q q t 7 4 F 7 i S 4 5 6 y a v l w z V N C 6 Z n e B T 8 2 m n 9 S k I m / W 7 L H A h R s 3 E p l 3 H m q w j m 6 j 3 n I j 4 K O n g T k j r M w p n n n a b 0 5 Q l m b 3 m I t a q L K i D J u g P i J p G L N 8 S W D l v B T M R g X U U L F 5 s G 8 E t m z 9 g T w / Y 8 1 0 W K 2 l M v s 8 z 2 c U 3 W O l i 1 T w Y f / Q J g L G M s g B y C Q 3 d r 4 G B P C B l 9 a h L J V V 5 1 U u q f 2 B f x C 9 V G / p e T n d D v i 1 + M t 4 W B P N Q / P f / B / v / B l B L A Q I t A B Q A A g A I A D F k L U 0 / z C K u q A A A A P k A A A A S A A A A A A A A A A A A A A A A A A A A A A B D b 2 5 m a W c v U G F j a 2 F n Z S 5 4 b W x Q S w E C L Q A U A A I A C A A x Z C 1 N D 8 r p q 6 Q A A A D p A A A A E w A A A A A A A A A A A A A A A A D 0 A A A A W 0 N v b n R l b n R f V H l w Z X N d L n h t b F B L A Q I t A B Q A A g A I A D F k L U 2 w J u b 5 C Q E A A A o E A A A T A A A A A A A A A A A A A A A A A O U B A A B G b 3 J t d W x h c y 9 T Z W N 0 a W 9 u M S 5 t U E s F B g A A A A A D A A M A w g A A A D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E c A A A A A A A A / x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4 L T I x V D E x O j Q z O j A z L j Q 2 N D U y O D B a I i A v P j x F b n R y e S B U e X B l P S J G a W x s Q 2 9 s d W 1 u V H l w Z X M i I F Z h b H V l P S J z Q m d Z R 0 J n W U d C Z 1 l B Q m c 9 P S I g L z 4 8 R W 5 0 c n k g V H l w Z T 0 i R m l s b E N v b H V t b k 5 h b W V z I i B W Y W x 1 Z T 0 i c 1 s m c X V v d D t H R l M g T G V 2 Z W w g M S Z x d W 9 0 O y w m c X V v d D t H R l M g T G V 2 Z W w g M i Z x d W 9 0 O y w m c X V v d D t H R l M g T G V 2 Z W w g M y Z x d W 9 0 O y w m c X V v d D t H R l M g T G V 2 Z W w g N C Z x d W 9 0 O y w m c X V v d D t H R l M g Q 2 x h c 3 N p Z m l j Y X R p b 2 4 m c X V v d D s s J n F 1 b 3 Q 7 U 2 V j d G 9 y J n F 1 b 3 Q 7 L C Z x d W 9 0 O 1 J l d m V u d W U g c 3 R y Z W F t I G 5 h b W U m c X V v d D s s J n F 1 b 3 Q 7 R 2 9 2 Z X J u b W V u d C B h Z 2 V u Y 3 k m c X V v d D s s J n F 1 b 3 Q 7 U m V 2 Z W 5 1 Z S B 2 Y W x 1 Z S Z x d W 9 0 O y w m c X V v d D t D d X J y Z W 5 j e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3 Z l c m 5 t Z W 5 0 X 3 J l d m V u d W V z X 3 R h Y m x l L 0 N o Y W 5 n Z W Q g V H l w Z S 5 7 R 0 Z T I E x l d m V s I D E s M H 0 m c X V v d D s s J n F 1 b 3 Q 7 U 2 V j d G l v b j E v R 2 9 2 Z X J u b W V u d F 9 y Z X Z l b n V l c 1 9 0 Y W J s Z S 9 D a G F u Z 2 V k I F R 5 c G U u e 0 d G U y B M Z X Z l b C A y L D F 9 J n F 1 b 3 Q 7 L C Z x d W 9 0 O 1 N l Y 3 R p b 2 4 x L 0 d v d m V y b m 1 l b n R f c m V 2 Z W 5 1 Z X N f d G F i b G U v Q 2 h h b m d l Z C B U e X B l L n t H R l M g T G V 2 Z W w g M y w y f S Z x d W 9 0 O y w m c X V v d D t T Z W N 0 a W 9 u M S 9 H b 3 Z l c m 5 t Z W 5 0 X 3 J l d m V u d W V z X 3 R h Y m x l L 0 N o Y W 5 n Z W Q g V H l w Z S 5 7 R 0 Z T I E x l d m V s I D Q s M 3 0 m c X V v d D s s J n F 1 b 3 Q 7 U 2 V j d G l v b j E v R 2 9 2 Z X J u b W V u d F 9 y Z X Z l b n V l c 1 9 0 Y W J s Z S 9 D a G F u Z 2 V k I F R 5 c G U u e 0 d G U y B D b G F z c 2 l m a W N h d G l v b i w 0 f S Z x d W 9 0 O y w m c X V v d D t T Z W N 0 a W 9 u M S 9 H b 3 Z l c m 5 t Z W 5 0 X 3 J l d m V u d W V z X 3 R h Y m x l L 0 N o Y W 5 n Z W Q g V H l w Z S 5 7 U 2 V j d G 9 y L D V 9 J n F 1 b 3 Q 7 L C Z x d W 9 0 O 1 N l Y 3 R p b 2 4 x L 0 d v d m V y b m 1 l b n R f c m V 2 Z W 5 1 Z X N f d G F i b G U v Q 2 h h b m d l Z C B U e X B l L n t S Z X Z l b n V l I H N 0 c m V h b S B u Y W 1 l L D Z 9 J n F 1 b 3 Q 7 L C Z x d W 9 0 O 1 N l Y 3 R p b 2 4 x L 0 d v d m V y b m 1 l b n R f c m V 2 Z W 5 1 Z X N f d G F i b G U v Q 2 h h b m d l Z C B U e X B l L n t H b 3 Z l c m 5 t Z W 5 0 I G F n Z W 5 j e S w 3 f S Z x d W 9 0 O y w m c X V v d D t T Z W N 0 a W 9 u M S 9 H b 3 Z l c m 5 t Z W 5 0 X 3 J l d m V u d W V z X 3 R h Y m x l L 0 N o Y W 5 n Z W Q g V H l w Z S 5 7 U m V 2 Z W 5 1 Z S B 2 Y W x 1 Z S w 4 f S Z x d W 9 0 O y w m c X V v d D t T Z W N 0 a W 9 u M S 9 H b 3 Z l c m 5 t Z W 5 0 X 3 J l d m V u d W V z X 3 R h Y m x l L 0 N o Y W 5 n Z W Q g V H l w Z S 5 7 Q 3 V y c m V u Y 3 k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d v d m V y b m 1 l b n R f c m V 2 Z W 5 1 Z X N f d G F i b G U v Q 2 h h b m d l Z C B U e X B l L n t H R l M g T G V 2 Z W w g M S w w f S Z x d W 9 0 O y w m c X V v d D t T Z W N 0 a W 9 u M S 9 H b 3 Z l c m 5 t Z W 5 0 X 3 J l d m V u d W V z X 3 R h Y m x l L 0 N o Y W 5 n Z W Q g V H l w Z S 5 7 R 0 Z T I E x l d m V s I D I s M X 0 m c X V v d D s s J n F 1 b 3 Q 7 U 2 V j d G l v b j E v R 2 9 2 Z X J u b W V u d F 9 y Z X Z l b n V l c 1 9 0 Y W J s Z S 9 D a G F u Z 2 V k I F R 5 c G U u e 0 d G U y B M Z X Z l b C A z L D J 9 J n F 1 b 3 Q 7 L C Z x d W 9 0 O 1 N l Y 3 R p b 2 4 x L 0 d v d m V y b m 1 l b n R f c m V 2 Z W 5 1 Z X N f d G F i b G U v Q 2 h h b m d l Z C B U e X B l L n t H R l M g T G V 2 Z W w g N C w z f S Z x d W 9 0 O y w m c X V v d D t T Z W N 0 a W 9 u M S 9 H b 3 Z l c m 5 t Z W 5 0 X 3 J l d m V u d W V z X 3 R h Y m x l L 0 N o Y W 5 n Z W Q g V H l w Z S 5 7 R 0 Z T I E N s Y X N z a W Z p Y 2 F 0 a W 9 u L D R 9 J n F 1 b 3 Q 7 L C Z x d W 9 0 O 1 N l Y 3 R p b 2 4 x L 0 d v d m V y b m 1 l b n R f c m V 2 Z W 5 1 Z X N f d G F i b G U v Q 2 h h b m d l Z C B U e X B l L n t T Z W N 0 b 3 I s N X 0 m c X V v d D s s J n F 1 b 3 Q 7 U 2 V j d G l v b j E v R 2 9 2 Z X J u b W V u d F 9 y Z X Z l b n V l c 1 9 0 Y W J s Z S 9 D a G F u Z 2 V k I F R 5 c G U u e 1 J l d m V u d W U g c 3 R y Z W F t I G 5 h b W U s N n 0 m c X V v d D s s J n F 1 b 3 Q 7 U 2 V j d G l v b j E v R 2 9 2 Z X J u b W V u d F 9 y Z X Z l b n V l c 1 9 0 Y W J s Z S 9 D a G F u Z 2 V k I F R 5 c G U u e 0 d v d m V y b m 1 l b n Q g Y W d l b m N 5 L D d 9 J n F 1 b 3 Q 7 L C Z x d W 9 0 O 1 N l Y 3 R p b 2 4 x L 0 d v d m V y b m 1 l b n R f c m V 2 Z W 5 1 Z X N f d G F i b G U v Q 2 h h b m d l Z C B U e X B l L n t S Z X Z l b n V l I H Z h b H V l L D h 9 J n F 1 b 3 Q 7 L C Z x d W 9 0 O 1 N l Y 3 R p b 2 4 x L 0 d v d m V y b m 1 l b n R f c m V 2 Z W 5 1 Z X N f d G F i b G U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O S 0 x M 1 Q x M D o z M z o y M i 4 1 O T I x N j c 5 W i I g L z 4 8 R W 5 0 c n k g V H l w Z T 0 i R m l s b E N v b H V t b l R 5 c G V z I i B W Y W x 1 Z T 0 i c 0 J n W U d C Z 1 l H Q m d Z Q U J n P T 0 i I C 8 + P E V u d H J 5 I F R 5 c G U 9 I k Z p b G x D b 2 x 1 b W 5 O Y W 1 l c y I g V m F s d W U 9 I n N b J n F 1 b 3 Q 7 R 0 Z T I E x l d m V s I D E m c X V v d D s s J n F 1 b 3 Q 7 R 0 Z T I E x l d m V s I D I m c X V v d D s s J n F 1 b 3 Q 7 R 0 Z T I E x l d m V s I D M m c X V v d D s s J n F 1 b 3 Q 7 R 0 Z T I E x l d m V s I D Q m c X V v d D s s J n F 1 b 3 Q 7 R 0 Z T I E N s Y X N z a W Z p Y 2 F 0 a W 9 u J n F 1 b 3 Q 7 L C Z x d W 9 0 O 1 N l Y 3 R v c i Z x d W 9 0 O y w m c X V v d D t S Z X Z l b n V l I H N 0 c m V h b S B u Y W 1 l J n F 1 b 3 Q 7 L C Z x d W 9 0 O 0 d v d m V y b m 1 l b n Q g Y W d l b m N 5 J n F 1 b 3 Q 7 L C Z x d W 9 0 O 1 J l d m V u d W U g d m F s d W U m c X V v d D s s J n F 1 b 3 Q 7 Q 3 V y c m V u Y 3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1 1 N m I i f u 5 P v o q V P M l o j m A A A A A A A g A A A A A A A 2 Y A A M A A A A A Q A A A A N V 0 d X L O y 5 E s y E 8 5 a m 9 / q 5 A A A A A A E g A A A o A A A A B A A A A A C e S W o M j 2 F f i a j s o I Z I Q J B U A A A A O X K 1 6 3 9 z z 3 u E Y f I V 0 R M u o E y J P C E r m G s c t L K I 9 2 Z 2 0 z 9 f m G a G p P w E f z W Y U Q N g d W K 3 V Q x P z K N R B I Y V B J D K Q B 2 f L z K w r m 0 q d b y 1 F u u f 7 R l z n X g F A A A A A m 5 g M Q q e H N f v O k M v O V P x i h B / i L D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08D2786879A84C98C986A1D2FE2AC0" ma:contentTypeVersion="11" ma:contentTypeDescription="Create a new document." ma:contentTypeScope="" ma:versionID="8cda5e43355a178765403bf25fc62d8e">
  <xsd:schema xmlns:xsd="http://www.w3.org/2001/XMLSchema" xmlns:xs="http://www.w3.org/2001/XMLSchema" xmlns:p="http://schemas.microsoft.com/office/2006/metadata/properties" xmlns:ns2="0c958bcd-fe3d-4310-8463-0016d19558cc" xmlns:ns3="36538d5f-f7e1-46e7-b8e6-8d0f62ce9765" targetNamespace="http://schemas.microsoft.com/office/2006/metadata/properties" ma:root="true" ma:fieldsID="0732ab638ef70049696dc25a7a2200f6" ns2:_="" ns3:_="">
    <xsd:import namespace="0c958bcd-fe3d-4310-8463-0016d19558cc"/>
    <xsd:import namespace="36538d5f-f7e1-46e7-b8e6-8d0f62ce97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58bcd-fe3d-4310-8463-0016d19558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38d5f-f7e1-46e7-b8e6-8d0f62ce97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DA85FB-57D5-4A9F-A904-DAE49170983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EB73A9A-A04F-41FF-96F9-A7BAA5B16ED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c958bcd-fe3d-4310-8463-0016d19558cc"/>
    <ds:schemaRef ds:uri="http://schemas.microsoft.com/office/2006/documentManagement/types"/>
    <ds:schemaRef ds:uri="http://schemas.microsoft.com/office/infopath/2007/PartnerControls"/>
    <ds:schemaRef ds:uri="36538d5f-f7e1-46e7-b8e6-8d0f62ce976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80A6EF-994D-45AE-BE0B-B8E3412FF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58bcd-fe3d-4310-8463-0016d19558cc"/>
    <ds:schemaRef ds:uri="36538d5f-f7e1-46e7-b8e6-8d0f62ce97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54F90D9-6E1E-43EA-AB01-9921EA13EC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16</vt:i4>
      </vt:variant>
    </vt:vector>
  </HeadingPairs>
  <TitlesOfParts>
    <vt:vector size="23" baseType="lpstr">
      <vt:lpstr>Introduction</vt:lpstr>
      <vt:lpstr>Parte 1 - Datos generales</vt:lpstr>
      <vt:lpstr>Parte 2 - Lista Divulgaciones</vt:lpstr>
      <vt:lpstr>Parte 3 - Entidades informantes</vt:lpstr>
      <vt:lpstr>Parte 4 - Ingresos del gobierno</vt:lpstr>
      <vt:lpstr>Parte 5 - Datos de empresas</vt:lpstr>
      <vt:lpstr>Lists</vt:lpstr>
      <vt:lpstr>Agency_type</vt:lpstr>
      <vt:lpstr>Commodities_list</vt:lpstr>
      <vt:lpstr>Commodity_names</vt:lpstr>
      <vt:lpstr>Companies_list</vt:lpstr>
      <vt:lpstr>Countries_list</vt:lpstr>
      <vt:lpstr>Currency_code_list</vt:lpstr>
      <vt:lpstr>GFS_list</vt:lpstr>
      <vt:lpstr>Government_entities_list</vt:lpstr>
      <vt:lpstr>Project_phases_list</vt:lpstr>
      <vt:lpstr>Projectname</vt:lpstr>
      <vt:lpstr>Reporting_options_list</vt:lpstr>
      <vt:lpstr>Revenue_stream_list</vt:lpstr>
      <vt:lpstr>Sector_list</vt:lpstr>
      <vt:lpstr>Simple_options_list</vt:lpstr>
      <vt:lpstr>Total_reconciled</vt:lpstr>
      <vt:lpstr>Total_revenues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EITI International Secretariat</dc:creator>
  <cp:lastModifiedBy>Hugo Paret</cp:lastModifiedBy>
  <cp:lastPrinted>2018-09-11T11:28:24Z</cp:lastPrinted>
  <dcterms:created xsi:type="dcterms:W3CDTF">2018-04-20T09:16:43Z</dcterms:created>
  <dcterms:modified xsi:type="dcterms:W3CDTF">2021-01-18T15:01:29Z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0x010100AF08D2786879A84C98C986A1D2FE2AC0</vt:lpwstr>
  </property>
</Properties>
</file>