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xtractives.sharepoint.com/sites/Data/Shared Documents/Summary data/2.0 Summary data up-to-date template/"/>
    </mc:Choice>
  </mc:AlternateContent>
  <xr:revisionPtr revIDLastSave="11" documentId="113_{32B9103B-4F2E-419C-BB7C-64D777F77095}" xr6:coauthVersionLast="45" xr6:coauthVersionMax="45" xr10:uidLastSave="{292AD8C0-AD4C-4EAF-9066-1E78C39566E7}"/>
  <bookViews>
    <workbookView xWindow="-110" yWindow="-110" windowWidth="19420" windowHeight="10420" activeTab="1"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11" l="1"/>
  <c r="J52" i="4" l="1"/>
  <c r="J35" i="11" l="1"/>
  <c r="I28" i="12"/>
  <c r="H35" i="11" l="1"/>
  <c r="J50" i="4"/>
  <c r="I52" i="4"/>
  <c r="B116" i="8" l="1"/>
  <c r="B112" i="8"/>
  <c r="B114" i="8"/>
  <c r="E24" i="9" l="1"/>
  <c r="D136" i="8" s="1"/>
  <c r="E27" i="9"/>
  <c r="D48" i="8" l="1"/>
  <c r="F48" i="8" s="1"/>
  <c r="F195" i="8" l="1"/>
  <c r="F194" i="8"/>
  <c r="F193" i="8"/>
  <c r="F31" i="8"/>
  <c r="F20" i="8"/>
  <c r="E15" i="12" l="1"/>
  <c r="E23" i="9"/>
  <c r="E25" i="9"/>
  <c r="F167" i="8" l="1"/>
  <c r="F53" i="8" l="1"/>
  <c r="D102" i="8" l="1"/>
  <c r="E54" i="9" l="1"/>
  <c r="E55" i="9"/>
  <c r="E53" i="9"/>
  <c r="E56" i="9"/>
  <c r="B63" i="8"/>
  <c r="B93" i="8" l="1"/>
  <c r="B91" i="8"/>
  <c r="B89" i="8"/>
  <c r="B87" i="8"/>
  <c r="B85" i="8"/>
  <c r="B83" i="8"/>
  <c r="I32" i="12"/>
  <c r="E31" i="9" l="1"/>
  <c r="F176" i="8" l="1"/>
  <c r="F172" i="8"/>
  <c r="F161" i="8"/>
  <c r="F158" i="8"/>
  <c r="F157" i="8"/>
  <c r="F156" i="8"/>
  <c r="F151" i="8"/>
  <c r="F147" i="8"/>
  <c r="F144" i="8"/>
  <c r="F143" i="8"/>
  <c r="F142" i="8"/>
  <c r="F141" i="8"/>
  <c r="F140" i="8"/>
  <c r="F139" i="8"/>
  <c r="F132" i="8"/>
  <c r="F128" i="8"/>
  <c r="F124" i="8"/>
  <c r="F120" i="8"/>
  <c r="F105" i="8"/>
  <c r="F101" i="8"/>
  <c r="F100" i="8"/>
  <c r="F81" i="8"/>
  <c r="F80" i="8"/>
  <c r="F61" i="8"/>
  <c r="F60" i="8"/>
  <c r="F56" i="8"/>
  <c r="F52" i="8"/>
  <c r="F51" i="8"/>
  <c r="F47" i="8"/>
  <c r="F46" i="8"/>
  <c r="F43" i="8"/>
  <c r="F42" i="8"/>
  <c r="F41" i="8"/>
  <c r="F40" i="8"/>
  <c r="F39" i="8"/>
  <c r="F36" i="8"/>
  <c r="F35" i="8"/>
  <c r="F34" i="8"/>
  <c r="F30" i="8"/>
  <c r="F29" i="8"/>
  <c r="F28" i="8"/>
  <c r="F27" i="8"/>
  <c r="F26" i="8"/>
  <c r="F22" i="8"/>
  <c r="F21" i="8"/>
  <c r="B18" i="11"/>
  <c r="I29" i="12"/>
  <c r="E16" i="12"/>
  <c r="I30" i="12"/>
  <c r="I31" i="12"/>
  <c r="I27" i="12"/>
  <c r="E18" i="12"/>
  <c r="E17" i="12"/>
  <c r="G33" i="9"/>
  <c r="E19" i="12"/>
  <c r="E20" i="12"/>
  <c r="B15" i="11"/>
  <c r="B16" i="11"/>
  <c r="B17" i="11"/>
  <c r="B19" i="11"/>
  <c r="B20" i="11"/>
  <c r="B21" i="11"/>
  <c r="B22" i="11"/>
  <c r="B23" i="11"/>
  <c r="B24" i="11"/>
  <c r="B25" i="11"/>
  <c r="B26" i="11"/>
  <c r="B27" i="11"/>
  <c r="B28" i="11"/>
  <c r="B29" i="11"/>
  <c r="B30" i="11"/>
  <c r="B31" i="11"/>
  <c r="F19" i="8"/>
  <c r="E30" i="9"/>
  <c r="N4" i="4"/>
  <c r="B77" i="8"/>
  <c r="B75" i="8"/>
  <c r="B73" i="8"/>
  <c r="B71" i="8"/>
  <c r="B69" i="8"/>
  <c r="B67" i="8"/>
  <c r="B65" i="8"/>
  <c r="E16" i="9"/>
  <c r="E15" i="9"/>
  <c r="E28" i="9"/>
  <c r="E17" i="9"/>
  <c r="F164" i="8"/>
  <c r="B132" i="8"/>
  <c r="J65" i="4"/>
  <c r="B35" i="4"/>
  <c r="C35" i="4"/>
  <c r="D35" i="4"/>
  <c r="E35" i="4"/>
  <c r="B44" i="4"/>
  <c r="C44" i="4"/>
  <c r="D44" i="4"/>
  <c r="E44" i="4"/>
  <c r="E48" i="4"/>
  <c r="D48" i="4"/>
  <c r="C48" i="4"/>
  <c r="B48" i="4"/>
  <c r="E47" i="4"/>
  <c r="D47" i="4"/>
  <c r="C47" i="4"/>
  <c r="B47" i="4"/>
  <c r="E46" i="4"/>
  <c r="D46" i="4"/>
  <c r="C46" i="4"/>
  <c r="B46" i="4"/>
  <c r="E45" i="4"/>
  <c r="D45" i="4"/>
  <c r="C45" i="4"/>
  <c r="B45" i="4"/>
  <c r="E43" i="4"/>
  <c r="D43" i="4"/>
  <c r="C43" i="4"/>
  <c r="B43" i="4"/>
  <c r="E42" i="4"/>
  <c r="D42" i="4"/>
  <c r="C42" i="4"/>
  <c r="B42" i="4"/>
  <c r="E41" i="4"/>
  <c r="D41" i="4"/>
  <c r="C41" i="4"/>
  <c r="B41" i="4"/>
  <c r="E33" i="4"/>
  <c r="F148" i="8"/>
  <c r="D23" i="4"/>
  <c r="E24" i="4"/>
  <c r="D24" i="4"/>
  <c r="C24" i="4"/>
  <c r="B24" i="4"/>
  <c r="E23" i="4"/>
  <c r="C23" i="4"/>
  <c r="B23" i="4"/>
  <c r="E22" i="4"/>
  <c r="D22" i="4"/>
  <c r="C22" i="4"/>
  <c r="B22" i="4"/>
  <c r="C25" i="4"/>
  <c r="C26" i="4"/>
  <c r="C27" i="4"/>
  <c r="C28" i="4"/>
  <c r="C29" i="4"/>
  <c r="C30" i="4"/>
  <c r="C31" i="4"/>
  <c r="C32" i="4"/>
  <c r="C33" i="4"/>
  <c r="C34" i="4"/>
  <c r="C36" i="4"/>
  <c r="C37" i="4"/>
  <c r="C38" i="4"/>
  <c r="C39" i="4"/>
  <c r="C40" i="4"/>
  <c r="D25" i="4"/>
  <c r="D26" i="4"/>
  <c r="D27" i="4"/>
  <c r="D28" i="4"/>
  <c r="D29" i="4"/>
  <c r="D30" i="4"/>
  <c r="D31" i="4"/>
  <c r="D32" i="4"/>
  <c r="D33" i="4"/>
  <c r="D34" i="4"/>
  <c r="D36" i="4"/>
  <c r="D37" i="4"/>
  <c r="D38" i="4"/>
  <c r="D39" i="4"/>
  <c r="D40" i="4"/>
  <c r="E25" i="4"/>
  <c r="E26" i="4"/>
  <c r="E27" i="4"/>
  <c r="E28" i="4"/>
  <c r="E29" i="4"/>
  <c r="E30" i="4"/>
  <c r="E31" i="4"/>
  <c r="E32" i="4"/>
  <c r="E34" i="4"/>
  <c r="E36" i="4"/>
  <c r="E37" i="4"/>
  <c r="E38" i="4"/>
  <c r="E39" i="4"/>
  <c r="E40" i="4"/>
  <c r="B25" i="4"/>
  <c r="B26" i="4"/>
  <c r="B27" i="4"/>
  <c r="B28" i="4"/>
  <c r="B29" i="4"/>
  <c r="B30" i="4"/>
  <c r="B31" i="4"/>
  <c r="B32" i="4"/>
  <c r="B33" i="4"/>
  <c r="B34" i="4"/>
  <c r="B36" i="4"/>
  <c r="B37" i="4"/>
  <c r="B38" i="4"/>
  <c r="B39" i="4"/>
  <c r="B40" i="4"/>
  <c r="B97" i="8"/>
  <c r="B95" i="8"/>
  <c r="E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<sst xmlns="http://schemas.openxmlformats.org/spreadsheetml/2006/main" count="3314" uniqueCount="2011">
  <si>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</si>
  <si>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</si>
  <si>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</si>
  <si>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</si>
  <si>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</si>
  <si>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</si>
  <si>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</si>
  <si>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</si>
  <si>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</si>
  <si>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</si>
  <si>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</si>
  <si>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</si>
  <si>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</si>
  <si>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</si>
  <si>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</si>
  <si>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</si>
  <si>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</si>
  <si>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</si>
  <si>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</si>
  <si>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</si>
  <si>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</si>
  <si>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</si>
  <si>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</si>
  <si>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</si>
  <si>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</si>
  <si>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</si>
  <si>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</si>
  <si>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</si>
  <si>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</si>
  <si>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</si>
  <si>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</si>
  <si>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</si>
  <si>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</si>
  <si>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</si>
  <si>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</si>
  <si>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</si>
  <si>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</si>
  <si>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</si>
  <si>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</si>
  <si>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</si>
  <si>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</si>
  <si>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</si>
  <si>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</si>
  <si>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</si>
  <si>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</si>
  <si>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</si>
  <si>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</si>
  <si>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</si>
  <si>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</si>
  <si>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</si>
  <si>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</si>
  <si>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</si>
  <si>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</si>
  <si>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</si>
  <si>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</si>
  <si>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</si>
  <si>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</si>
  <si>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</si>
  <si>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</si>
  <si>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</si>
  <si>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</si>
  <si>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</si>
  <si>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</si>
  <si>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</si>
  <si>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</si>
  <si>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</si>
  <si>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</si>
  <si>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</si>
  <si>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</si>
  <si>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</si>
  <si>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</si>
  <si>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</si>
  <si>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</si>
  <si>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</si>
  <si>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</si>
  <si>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</si>
  <si>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</si>
  <si>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</si>
  <si>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</si>
  <si>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</si>
  <si>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</si>
  <si>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</si>
  <si>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</si>
  <si>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</si>
  <si>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</si>
  <si>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</si>
  <si>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</si>
  <si>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</si>
  <si>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</si>
  <si>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</si>
  <si>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</si>
  <si>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</si>
  <si>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</si>
  <si>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</si>
  <si>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</si>
  <si>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</si>
  <si>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</si>
  <si>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</si>
  <si>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</si>
  <si>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</si>
  <si>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</si>
  <si>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</si>
  <si>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</si>
  <si>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</si>
  <si>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</si>
  <si>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</si>
  <si>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</si>
  <si>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</si>
  <si>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</si>
  <si>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</si>
  <si>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</si>
  <si>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</si>
  <si>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</si>
  <si>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</si>
  <si>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</si>
  <si>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</si>
  <si>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</si>
  <si>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</si>
  <si>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</si>
  <si>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</si>
  <si>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</si>
  <si>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</si>
  <si>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</si>
  <si>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</si>
  <si>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</si>
  <si>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</si>
  <si>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</si>
  <si>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</si>
  <si>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</si>
  <si>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</si>
  <si>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</si>
  <si>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</si>
  <si>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</si>
  <si>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</si>
  <si>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</si>
  <si>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</si>
  <si>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</si>
  <si>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</si>
  <si>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</si>
  <si>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</si>
  <si>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</si>
  <si>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</si>
  <si>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</si>
  <si>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</si>
  <si>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</si>
  <si>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</si>
  <si>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</si>
  <si>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</si>
  <si>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</si>
  <si>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</si>
  <si>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</si>
  <si>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</si>
  <si>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</si>
  <si>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</si>
  <si>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</si>
  <si>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</si>
  <si>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</si>
  <si>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</si>
  <si>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</si>
  <si>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</si>
  <si>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</si>
  <si>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</si>
  <si>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</si>
  <si>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</si>
  <si>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</si>
  <si>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</si>
  <si>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</si>
  <si>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</si>
  <si>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</si>
  <si>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</si>
  <si>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</si>
  <si>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</si>
  <si>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</si>
  <si>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</si>
  <si>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</si>
  <si>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</si>
  <si>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</si>
  <si>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</si>
  <si>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</si>
  <si>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</si>
  <si>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</si>
  <si>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</si>
  <si>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</si>
  <si>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</si>
  <si>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</si>
  <si>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</si>
  <si>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</si>
  <si>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</si>
  <si>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</si>
  <si>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</si>
  <si>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</si>
  <si>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</si>
  <si>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</si>
  <si>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</si>
  <si>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</si>
  <si>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</si>
  <si>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</si>
  <si>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</si>
  <si>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</si>
  <si>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</si>
  <si>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</si>
  <si>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</si>
  <si>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</si>
  <si>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</si>
  <si>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</si>
  <si>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</si>
  <si>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</si>
  <si>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</si>
  <si>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</si>
  <si>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</si>
  <si>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</si>
  <si>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</si>
  <si>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</si>
  <si>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</si>
  <si>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</si>
  <si>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</si>
  <si>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</si>
  <si>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</si>
  <si>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</si>
  <si>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</si>
  <si>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</si>
  <si>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</si>
  <si>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</si>
  <si>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</si>
  <si>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</si>
  <si>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</si>
  <si>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</si>
  <si>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</si>
  <si>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</si>
  <si>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</si>
  <si>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</si>
  <si>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</si>
  <si>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</si>
  <si>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</si>
  <si>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</si>
  <si>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</si>
  <si>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</si>
  <si>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</si>
  <si>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</si>
  <si>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</si>
  <si>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</si>
  <si>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</si>
  <si>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</si>
  <si>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</si>
  <si>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</si>
  <si>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</si>
  <si>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</si>
  <si>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</si>
  <si>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</si>
  <si>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</si>
  <si>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</si>
  <si>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</si>
  <si>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</si>
  <si>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</si>
  <si>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</si>
  <si>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</si>
  <si>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</si>
  <si>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</si>
  <si>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</si>
  <si>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</si>
  <si>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</si>
  <si>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</si>
  <si>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</si>
  <si>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</si>
  <si>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</si>
  <si>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</si>
  <si>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</si>
  <si>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</si>
  <si>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</si>
  <si>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</si>
  <si>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</si>
  <si>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</si>
  <si>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</si>
  <si>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</si>
  <si>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</si>
  <si>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</si>
  <si>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</si>
  <si>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</si>
  <si>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</si>
  <si>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</si>
  <si>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</si>
  <si>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</si>
  <si>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</si>
  <si>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</si>
  <si>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</si>
  <si>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</si>
  <si>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</si>
  <si>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</si>
  <si>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</si>
  <si>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</si>
  <si>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</si>
  <si>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</si>
  <si>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</si>
  <si>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</si>
  <si>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</si>
  <si>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</si>
  <si>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</si>
  <si>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</si>
  <si>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</si>
  <si>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</si>
  <si>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</si>
  <si>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</si>
  <si>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</si>
  <si>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</si>
  <si>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</si>
  <si>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</si>
  <si>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</si>
  <si>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</si>
  <si>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</si>
  <si>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</si>
  <si>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</si>
  <si>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</si>
  <si>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</si>
  <si>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</si>
  <si>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</si>
  <si>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</si>
  <si>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</si>
  <si>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</si>
  <si>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</si>
  <si>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</si>
  <si>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</si>
  <si>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</si>
  <si>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</si>
  <si>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</si>
  <si>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</si>
  <si>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</si>
  <si>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</si>
  <si>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</si>
  <si>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</si>
  <si>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</si>
  <si>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</si>
  <si>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</si>
  <si>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</si>
  <si>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</si>
  <si>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</si>
  <si>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</si>
  <si>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</si>
  <si>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</si>
  <si>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</si>
  <si>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</si>
  <si>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</si>
  <si>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</si>
  <si>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</si>
  <si>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</si>
  <si>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</si>
  <si>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</si>
  <si>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</si>
  <si>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</si>
  <si>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</si>
  <si>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</si>
  <si>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</si>
  <si>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</si>
  <si>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</si>
  <si>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</si>
  <si>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</si>
  <si>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</si>
  <si>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</si>
  <si>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</si>
  <si>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</si>
  <si>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</si>
  <si>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</si>
  <si>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</si>
  <si>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</si>
  <si>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</si>
  <si>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</si>
  <si>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</si>
  <si>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</si>
  <si>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</si>
  <si>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</si>
  <si>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</si>
  <si>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</si>
  <si>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</si>
  <si>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</si>
  <si>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</si>
  <si>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</si>
  <si>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</si>
  <si>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</si>
  <si>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</si>
  <si>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</si>
  <si>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</si>
  <si>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</si>
  <si>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</si>
  <si>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</si>
  <si>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</si>
  <si>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</si>
  <si>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</si>
  <si>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</si>
  <si>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</si>
  <si>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</si>
  <si>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</si>
  <si>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</si>
  <si>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</si>
  <si>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</si>
  <si>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</si>
  <si>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</si>
  <si>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</si>
  <si>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</si>
  <si>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</si>
  <si>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</si>
  <si>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</si>
  <si>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</si>
  <si>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</si>
  <si>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</si>
  <si>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</si>
  <si>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</si>
  <si>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</si>
  <si>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</si>
  <si>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</si>
  <si>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</si>
  <si>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</si>
  <si>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</si>
  <si>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</si>
  <si>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</si>
  <si>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</si>
  <si>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</si>
  <si>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</si>
  <si>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</si>
  <si>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</si>
  <si>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</si>
  <si>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</si>
  <si>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</si>
  <si>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</si>
  <si>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</si>
  <si>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</si>
  <si>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</si>
  <si>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</si>
  <si>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</si>
  <si>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</si>
  <si>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</si>
  <si>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</si>
  <si>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</si>
  <si>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</si>
  <si>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</si>
  <si>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</si>
  <si>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</si>
  <si>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</si>
  <si>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</si>
  <si>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</si>
  <si>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</si>
  <si>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</si>
  <si>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</si>
  <si>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</si>
  <si>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</si>
  <si>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</si>
  <si>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</si>
  <si>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</si>
  <si>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</si>
  <si>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</si>
  <si>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</si>
  <si>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</si>
  <si>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</si>
  <si>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</si>
  <si>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</si>
  <si>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</si>
  <si>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</si>
  <si>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</si>
  <si>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</si>
  <si>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</si>
  <si>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</si>
  <si>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</si>
  <si>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</si>
  <si>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</si>
  <si>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</si>
  <si>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</si>
  <si>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</si>
  <si>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</si>
  <si>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</si>
  <si>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</si>
  <si>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</si>
  <si>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</si>
  <si>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</si>
  <si>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</si>
  <si>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</si>
  <si>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</si>
  <si>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</si>
  <si>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</si>
  <si>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</si>
  <si>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</si>
  <si>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</si>
  <si>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</si>
  <si>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</si>
  <si>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</si>
  <si>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</si>
  <si>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</si>
  <si>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</si>
  <si>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</si>
  <si>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</si>
  <si>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</si>
  <si>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</si>
  <si>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</si>
  <si>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</si>
  <si>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</si>
  <si>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</si>
  <si>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</si>
  <si>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</si>
  <si>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</si>
  <si>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</si>
  <si>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</si>
  <si>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</si>
  <si>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</si>
  <si>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</si>
  <si>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</si>
  <si>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</si>
  <si>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</si>
  <si>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</si>
  <si>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</si>
  <si>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</si>
  <si>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</si>
  <si>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</si>
  <si>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</si>
  <si>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</si>
  <si>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</si>
  <si>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</si>
  <si>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</si>
  <si>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</si>
  <si>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</si>
  <si>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</si>
  <si>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</si>
  <si>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</si>
  <si>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</si>
  <si>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</si>
  <si>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</si>
  <si>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</si>
  <si>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</si>
  <si>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</si>
  <si>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</si>
  <si>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</si>
  <si>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</si>
  <si>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</si>
  <si>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</si>
  <si>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</si>
  <si>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</si>
  <si>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</si>
  <si>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</si>
  <si>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</si>
  <si>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</si>
  <si>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</si>
  <si>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</si>
  <si>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</si>
  <si>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</si>
  <si>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</si>
  <si>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</si>
  <si>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</si>
  <si>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</si>
  <si>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</si>
  <si>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</si>
  <si>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</si>
  <si>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</si>
  <si>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</si>
  <si>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</si>
  <si>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</si>
  <si>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</si>
  <si>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</si>
  <si>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</si>
  <si>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</si>
  <si>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</si>
  <si>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</si>
  <si>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</si>
  <si>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</si>
  <si>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</si>
  <si>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</si>
  <si>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</si>
  <si>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</si>
  <si>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</si>
  <si>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</si>
  <si>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</si>
  <si>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</si>
  <si>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</si>
  <si>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</si>
  <si>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</si>
  <si>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</si>
  <si>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</si>
  <si>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</si>
  <si>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</si>
  <si>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</si>
  <si>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</si>
  <si>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</si>
  <si>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</si>
  <si>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</si>
  <si>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</si>
  <si>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</si>
  <si>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</si>
  <si>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</si>
  <si>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</si>
  <si>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</si>
  <si>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</si>
  <si>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</si>
  <si>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</si>
  <si>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</si>
  <si>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</si>
  <si>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</si>
  <si>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</si>
  <si>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</si>
  <si>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</si>
  <si>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</si>
  <si>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</si>
  <si>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</si>
  <si>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</si>
  <si>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</si>
  <si>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</si>
  <si>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</si>
  <si>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</si>
  <si>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</si>
  <si>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</si>
  <si>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</si>
  <si>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</si>
  <si>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</si>
  <si>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</si>
  <si>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</si>
  <si>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</si>
  <si>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</si>
  <si>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</si>
  <si>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</si>
  <si>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</si>
  <si>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</si>
  <si>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</si>
  <si>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</si>
  <si>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</si>
  <si>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</si>
  <si>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</si>
  <si>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</si>
  <si>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</si>
  <si>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</si>
  <si>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</si>
  <si>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</si>
  <si>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</si>
  <si>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</si>
  <si>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</si>
  <si>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</si>
  <si>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</si>
  <si>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</si>
  <si>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</si>
  <si>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</si>
  <si>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</si>
  <si>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</si>
  <si>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</si>
  <si>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</si>
  <si>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</si>
  <si>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</si>
  <si>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</si>
  <si>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</si>
  <si>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</si>
  <si>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</si>
  <si>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</si>
  <si>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</si>
  <si>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</si>
  <si>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</si>
  <si>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</si>
  <si>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</si>
  <si>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</si>
  <si>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</si>
  <si>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</si>
  <si>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</si>
  <si>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</si>
  <si>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</si>
  <si>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</si>
  <si>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</si>
  <si>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</si>
  <si>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</si>
  <si>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</si>
  <si>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</si>
  <si>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</si>
  <si>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</si>
  <si>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</si>
  <si>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</si>
  <si>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</si>
  <si>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</si>
  <si>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</si>
  <si>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</si>
  <si>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</si>
  <si>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</si>
  <si>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</si>
  <si>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</si>
  <si>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</si>
  <si>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</si>
  <si>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</si>
  <si>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</si>
  <si>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</si>
  <si>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</si>
  <si>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</si>
  <si>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</si>
  <si>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</si>
  <si>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</si>
  <si>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</si>
  <si>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</si>
  <si>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</si>
  <si>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</si>
  <si>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</si>
  <si>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</si>
  <si>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</si>
  <si>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</si>
  <si>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</si>
  <si>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</si>
  <si>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</si>
  <si>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</si>
  <si>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</si>
  <si>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</si>
  <si>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</si>
  <si>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</si>
  <si>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</si>
  <si>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</si>
  <si>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</si>
  <si>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</si>
  <si>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</si>
  <si>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</si>
  <si>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</si>
  <si>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</si>
  <si>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</si>
  <si>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</si>
  <si>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</si>
  <si>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</si>
  <si>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</si>
  <si>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</si>
  <si>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</si>
  <si>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</si>
  <si>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</si>
  <si>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</si>
  <si>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</si>
  <si>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</si>
  <si>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</si>
  <si>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</si>
  <si>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</si>
  <si>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</si>
  <si>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</si>
  <si>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</si>
  <si>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</si>
  <si>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</si>
  <si>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</si>
  <si>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</si>
  <si>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</si>
  <si>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</si>
  <si>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</si>
  <si>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</si>
  <si>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</si>
  <si>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</si>
  <si>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</si>
  <si>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</si>
  <si>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</si>
  <si>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</si>
  <si>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</si>
  <si>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</si>
  <si>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</si>
  <si>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</si>
  <si>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</si>
  <si>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</si>
  <si>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</si>
  <si>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</si>
  <si>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</si>
  <si>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</si>
  <si>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</si>
  <si>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</si>
  <si>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</si>
  <si>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</si>
  <si>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</si>
  <si>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</si>
  <si>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</si>
  <si>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</si>
  <si>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</si>
  <si>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</si>
  <si>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</si>
  <si>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</si>
  <si>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</si>
  <si>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</si>
  <si>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</si>
  <si>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</si>
  <si>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</si>
  <si>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</si>
  <si>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</si>
  <si>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</si>
  <si>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</si>
  <si>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</si>
  <si>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</si>
  <si>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</si>
  <si>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</si>
  <si>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</si>
  <si>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</si>
  <si>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</si>
  <si>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</si>
  <si>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</si>
  <si>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</si>
  <si>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</si>
  <si>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</si>
  <si>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</si>
  <si>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</si>
  <si>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</si>
  <si>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</si>
  <si>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</si>
  <si>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</si>
  <si>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</si>
  <si>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</si>
  <si>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</si>
  <si>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</si>
  <si>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</si>
  <si>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</si>
  <si>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</si>
  <si>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</si>
  <si>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</si>
  <si>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</si>
  <si>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</si>
  <si>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</si>
  <si>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</si>
  <si>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</si>
  <si>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</si>
  <si>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</si>
  <si>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</si>
  <si>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</si>
  <si>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</si>
  <si>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</si>
  <si>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</si>
  <si>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</si>
  <si>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</si>
  <si>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</si>
  <si>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</si>
  <si>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</si>
  <si>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</si>
  <si>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</si>
  <si>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</si>
  <si>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</si>
  <si>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</si>
  <si>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</si>
  <si>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</si>
  <si>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</si>
  <si>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</si>
  <si>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</si>
  <si>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</si>
  <si>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</si>
  <si>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</si>
  <si>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</si>
  <si>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</si>
  <si>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</si>
  <si>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</si>
  <si>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</si>
  <si>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</si>
  <si>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</si>
  <si>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</si>
  <si>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</si>
  <si>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</si>
  <si>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</si>
  <si>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</si>
  <si>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</si>
  <si>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</si>
  <si>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</si>
  <si>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</si>
  <si>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</si>
  <si>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</si>
  <si>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</si>
  <si>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</si>
  <si>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</si>
  <si>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</si>
  <si>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</si>
  <si>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</si>
  <si>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</si>
  <si>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</si>
  <si>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</si>
  <si>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</si>
  <si>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</si>
  <si>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</si>
  <si>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</si>
  <si>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</si>
  <si>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</si>
  <si>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</si>
  <si>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</si>
  <si>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</si>
  <si>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</si>
  <si>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</si>
  <si>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</si>
  <si>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</si>
  <si>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</si>
  <si>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</si>
  <si>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</si>
  <si>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</si>
  <si>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</si>
  <si>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</si>
  <si>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</si>
  <si>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</si>
  <si>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</si>
  <si>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</si>
  <si>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</si>
  <si>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</si>
  <si>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</si>
  <si>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</si>
  <si>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</si>
  <si>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</si>
  <si>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</si>
  <si>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</si>
  <si>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</si>
  <si>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</si>
  <si>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</si>
  <si>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</si>
  <si>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</si>
  <si>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</si>
  <si>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</si>
  <si>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</si>
  <si>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</si>
  <si>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</si>
  <si>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</si>
  <si>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</si>
  <si>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</si>
  <si>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</si>
  <si>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</si>
  <si>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</si>
  <si>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</si>
  <si>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</si>
  <si>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</si>
  <si>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</si>
  <si>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</si>
  <si>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</si>
  <si>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</si>
  <si>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</si>
  <si>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</si>
  <si>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</si>
  <si>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</si>
  <si>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</si>
  <si>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</si>
  <si>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</si>
  <si>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</si>
  <si>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</si>
  <si>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</si>
  <si>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</si>
  <si>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</si>
  <si>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</si>
  <si>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</si>
  <si>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</si>
  <si>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</si>
  <si>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</si>
  <si>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</si>
  <si>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</si>
  <si>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</si>
  <si>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</si>
  <si>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</si>
  <si>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</si>
  <si>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</si>
  <si>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</si>
  <si>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</si>
  <si>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</si>
  <si>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</si>
  <si>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</si>
  <si>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</si>
  <si>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</si>
  <si>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</si>
  <si>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</si>
  <si>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</si>
  <si>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</si>
  <si>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</si>
  <si>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</si>
  <si>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</si>
  <si>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</si>
  <si>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</si>
  <si>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</si>
  <si>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</si>
  <si>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</si>
  <si>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</si>
  <si>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</si>
  <si>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</si>
  <si>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</si>
  <si>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</si>
  <si>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</si>
  <si>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</si>
  <si>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</si>
  <si>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</si>
  <si>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</si>
  <si>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</si>
  <si>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</si>
  <si>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</si>
  <si>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</si>
  <si>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</si>
  <si>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</si>
  <si>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</si>
  <si>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</si>
  <si>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</si>
  <si>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</si>
  <si>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</si>
  <si>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</si>
  <si>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</si>
  <si>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</si>
  <si>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</si>
  <si>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</si>
  <si>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</si>
  <si>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</si>
  <si>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</si>
  <si>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</si>
  <si>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</si>
  <si>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</si>
  <si>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</si>
  <si>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</si>
  <si>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</si>
  <si>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</si>
  <si>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</si>
  <si>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</si>
  <si>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</si>
  <si>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</si>
  <si>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</si>
  <si>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</si>
  <si>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&lt;date in this format: YYYY-MM-DD&gt;</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</si>
  <si>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</si>
  <si>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</si>
  <si>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</si>
  <si>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</si>
  <si>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</si>
  <si>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</si>
  <si>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</si>
  <si>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</si>
  <si>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</si>
  <si>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</si>
  <si>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</si>
  <si>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</si>
  <si>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</si>
  <si>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</si>
  <si>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</si>
  <si>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</si>
  <si>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</si>
  <si>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</si>
  <si>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</si>
  <si>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</si>
  <si>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</si>
  <si>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</si>
  <si>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</si>
  <si>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</si>
  <si>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</si>
  <si>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</si>
  <si>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</si>
  <si>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</si>
  <si>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</si>
  <si>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</si>
  <si>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</si>
  <si>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</si>
  <si>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</si>
  <si>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</si>
  <si>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</si>
  <si>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</si>
  <si>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</si>
  <si>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</si>
  <si>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</si>
  <si>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</si>
  <si>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</si>
  <si>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</si>
  <si>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</si>
  <si>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</si>
  <si>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</si>
  <si>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</si>
  <si>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</si>
  <si>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</si>
  <si>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</si>
  <si>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</si>
  <si>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</si>
  <si>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</si>
  <si>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</si>
  <si>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</si>
  <si>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</si>
  <si>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</si>
  <si>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</si>
  <si>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</si>
  <si>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</si>
  <si>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</si>
  <si>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</si>
  <si>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</si>
  <si>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</si>
  <si>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</si>
  <si>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</si>
  <si>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</si>
  <si>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</si>
  <si>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</si>
  <si>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</si>
  <si>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</si>
  <si>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</si>
  <si>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</si>
  <si>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</si>
  <si>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</si>
  <si>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</si>
  <si>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</si>
  <si>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</si>
  <si>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</si>
  <si>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</si>
  <si>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</si>
  <si>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</si>
  <si>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</si>
  <si>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</si>
  <si>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</si>
  <si>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</si>
  <si>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</si>
  <si>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</si>
  <si>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</si>
  <si>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</si>
  <si>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</si>
  <si>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</si>
  <si>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</si>
  <si>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</si>
  <si>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</si>
  <si>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</si>
  <si>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</si>
  <si>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</si>
  <si>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</si>
  <si>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</si>
  <si>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</si>
  <si>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</si>
  <si>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</si>
  <si>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</si>
  <si>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</si>
  <si>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</si>
  <si>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</si>
  <si>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</si>
  <si>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</si>
  <si>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</si>
  <si>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</si>
  <si>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</si>
  <si>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</si>
  <si>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</si>
  <si>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</si>
  <si>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</si>
  <si>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</si>
  <si>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</si>
  <si>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</si>
  <si>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</si>
  <si>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</si>
  <si>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</si>
  <si>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</si>
  <si>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</si>
  <si>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</si>
  <si>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</si>
  <si>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</si>
  <si>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</si>
  <si>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</si>
  <si>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</si>
  <si>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</si>
  <si>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</si>
  <si>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</si>
  <si>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</si>
  <si>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</si>
  <si>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</si>
  <si>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</si>
  <si>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</si>
  <si>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</si>
  <si>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</si>
  <si>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</si>
  <si>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</si>
  <si>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</si>
  <si>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</si>
  <si>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</si>
  <si>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</si>
  <si>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</si>
  <si>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</si>
  <si>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</si>
  <si>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</si>
  <si>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</si>
  <si>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</si>
  <si>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</si>
  <si>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</si>
  <si>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</si>
  <si>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</si>
  <si>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</si>
  <si>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</si>
  <si>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</si>
  <si>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</si>
  <si>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</si>
  <si>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</si>
  <si>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</si>
  <si>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</si>
  <si>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</si>
  <si>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</si>
  <si>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</si>
  <si>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</si>
  <si>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</si>
  <si>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</si>
  <si>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</si>
  <si>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</si>
  <si>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</si>
  <si>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</si>
  <si>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</si>
  <si>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</si>
  <si>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</si>
  <si>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</si>
  <si>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</si>
  <si>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</si>
  <si>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</si>
  <si>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</si>
  <si>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</si>
  <si>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</si>
  <si>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</si>
  <si>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</si>
  <si>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</si>
  <si>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</si>
  <si>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</si>
  <si>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</si>
  <si>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</si>
  <si>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</si>
  <si>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</si>
  <si>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</si>
  <si>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</si>
  <si>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</si>
  <si>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</si>
  <si>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</si>
  <si>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</si>
  <si>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</si>
  <si>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</si>
  <si>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</si>
  <si>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</si>
  <si>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</si>
  <si>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</si>
  <si>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</si>
  <si>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</si>
  <si>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</si>
  <si>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</si>
  <si>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</si>
  <si>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</si>
  <si>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</si>
  <si>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</si>
  <si>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</si>
  <si>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</si>
  <si>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</si>
  <si>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</si>
  <si>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</si>
  <si>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</si>
  <si>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</si>
  <si>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</si>
  <si>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</si>
  <si>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</si>
  <si>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</si>
  <si>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</si>
  <si>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</si>
  <si>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</si>
  <si>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</si>
  <si>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</si>
  <si>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</si>
  <si>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</si>
  <si>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</si>
  <si>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</si>
  <si>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</si>
  <si>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</si>
  <si>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</si>
  <si>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</si>
  <si>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</si>
  <si>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</si>
  <si>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</si>
  <si>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</si>
  <si>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</si>
  <si>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</si>
  <si>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</si>
  <si>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</si>
  <si>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</si>
  <si>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</si>
  <si>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</si>
  <si>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</si>
  <si>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</si>
  <si>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</si>
  <si>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</si>
  <si>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</si>
  <si>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</si>
  <si>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</si>
  <si>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</si>
  <si>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</si>
  <si>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</si>
  <si>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</si>
  <si>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</si>
  <si>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</si>
  <si>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</si>
  <si>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</si>
  <si>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</si>
  <si>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</si>
  <si>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</si>
  <si>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</si>
  <si>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</si>
  <si>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</si>
  <si>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</si>
  <si>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</si>
  <si>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</si>
  <si>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</si>
  <si>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</si>
  <si>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</si>
  <si>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</si>
  <si>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</si>
  <si>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</si>
  <si>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</si>
  <si>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</si>
  <si>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</si>
  <si>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</si>
  <si>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</si>
  <si>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</si>
  <si>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</si>
  <si>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</si>
  <si>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</si>
  <si>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</si>
  <si>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</si>
  <si>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</si>
  <si>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</si>
  <si>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</si>
  <si>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</si>
  <si>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</si>
  <si>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</si>
  <si>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</si>
  <si>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</si>
  <si>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</si>
  <si>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</si>
  <si>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</si>
  <si>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</si>
  <si>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</si>
  <si>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</si>
  <si>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</si>
  <si>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</si>
  <si>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</si>
  <si>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</si>
  <si>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</si>
  <si>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</si>
  <si>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</si>
  <si>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</si>
  <si>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</si>
  <si>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</si>
  <si>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</si>
  <si>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</si>
  <si>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</si>
  <si>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</si>
  <si>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</si>
  <si>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</si>
  <si>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</si>
  <si>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</si>
  <si>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</si>
  <si>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</si>
  <si>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</si>
  <si>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</si>
  <si>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</si>
  <si>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</si>
  <si>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</si>
  <si>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</si>
  <si>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</si>
  <si>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</si>
  <si>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</si>
  <si>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</si>
  <si>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</si>
  <si>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</si>
  <si>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</si>
  <si>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</si>
  <si>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</si>
  <si>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</si>
  <si>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</si>
  <si>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</si>
  <si>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&lt;XXX&gt;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</si>
  <si>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</si>
  <si>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</si>
  <si>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</si>
  <si>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</si>
  <si>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</si>
  <si>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</si>
  <si>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</si>
  <si>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</si>
  <si>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</si>
  <si>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</si>
  <si>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License register for other sector(s) - add rows if several</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</si>
  <si>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</si>
  <si>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</si>
  <si>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</si>
  <si>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</si>
  <si>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</si>
  <si>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</si>
  <si>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</si>
  <si>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</si>
  <si>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</si>
  <si>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</si>
  <si>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</si>
  <si>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</si>
  <si>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</si>
  <si>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</si>
  <si>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</si>
  <si>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</si>
  <si>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</si>
  <si>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</si>
  <si>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</si>
  <si>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</si>
  <si>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</si>
  <si>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</si>
  <si>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</si>
  <si>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</si>
  <si>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</si>
  <si>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</si>
  <si>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</si>
  <si>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</si>
  <si>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</si>
  <si>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</si>
  <si>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</si>
  <si>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</si>
  <si>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</si>
  <si>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</si>
  <si>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</si>
  <si>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</si>
  <si>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</si>
  <si>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</si>
  <si>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</si>
  <si>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</si>
  <si>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</si>
  <si>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</si>
  <si>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</si>
  <si>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</si>
  <si>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</si>
  <si>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</si>
  <si>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</si>
  <si>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</si>
  <si>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</si>
  <si>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</si>
  <si>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</si>
  <si>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</si>
  <si>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</si>
  <si>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</si>
  <si>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</si>
  <si>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</si>
  <si>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</si>
  <si>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</si>
  <si>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</si>
  <si>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</si>
  <si>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</si>
  <si>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</si>
  <si>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</si>
  <si>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</si>
  <si>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</si>
  <si>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</si>
  <si>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</si>
  <si>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</si>
  <si>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</si>
  <si>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</si>
  <si>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</si>
  <si>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</si>
  <si>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</si>
  <si>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</si>
  <si>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</si>
  <si>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</si>
  <si>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</si>
  <si>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</si>
  <si>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</si>
  <si>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</si>
  <si>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</si>
  <si>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</si>
  <si>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</si>
  <si>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</si>
  <si>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</si>
  <si>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</si>
  <si>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</si>
  <si>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</si>
  <si>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</si>
  <si>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</si>
  <si>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</si>
  <si>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</si>
  <si>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</si>
  <si>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</si>
  <si>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</si>
  <si>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</si>
  <si>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</si>
  <si>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</si>
  <si>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</si>
  <si>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</si>
  <si>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</si>
  <si>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</si>
  <si>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</si>
  <si>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</si>
  <si>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</si>
  <si>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</si>
  <si>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</si>
  <si>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</si>
  <si>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</si>
  <si>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</si>
  <si>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</si>
  <si>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</si>
  <si>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</si>
  <si>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</si>
  <si>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</si>
  <si>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</si>
  <si>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</si>
  <si>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</si>
  <si>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</si>
  <si>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</si>
  <si>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</si>
  <si>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</si>
  <si>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</si>
  <si>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</si>
  <si>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</si>
  <si>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</si>
  <si>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</si>
  <si>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</si>
  <si>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</si>
  <si>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</si>
  <si>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</si>
  <si>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</si>
  <si>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</si>
  <si>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</si>
  <si>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</si>
  <si>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</si>
  <si>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</si>
  <si>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</si>
  <si>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</si>
  <si>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</si>
  <si>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</si>
  <si>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</si>
  <si>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</si>
  <si>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</si>
  <si>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</si>
  <si>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</si>
  <si>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</si>
  <si>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</si>
  <si>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</si>
  <si>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</si>
  <si>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</si>
  <si>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</si>
  <si>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</si>
  <si>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</si>
  <si>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</si>
  <si>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</si>
  <si>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</si>
  <si>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</si>
  <si>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</si>
  <si>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</si>
  <si>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Non-project payments</t>
  </si>
  <si>
    <t>Tax Revenue Authority</t>
  </si>
  <si>
    <t>Extractives Profit Tax</t>
  </si>
  <si>
    <t>Ministry of Mines</t>
  </si>
  <si>
    <t>Mining royalties</t>
  </si>
  <si>
    <t>Production</t>
  </si>
  <si>
    <t>Concession fees</t>
  </si>
  <si>
    <t>SOE</t>
  </si>
  <si>
    <t>Oil/gas royalty</t>
  </si>
  <si>
    <t>XI7400</t>
  </si>
  <si>
    <t>Gas flaring fee</t>
  </si>
  <si>
    <t>XI7401</t>
  </si>
  <si>
    <t>License fees</t>
  </si>
  <si>
    <t>XI7402</t>
  </si>
  <si>
    <t>Other Govt. Agency</t>
  </si>
  <si>
    <t>Payment type A</t>
  </si>
  <si>
    <t>XI7403</t>
  </si>
  <si>
    <t>Payment type B</t>
  </si>
  <si>
    <t>XI7404</t>
  </si>
  <si>
    <t>MM9876, MM1567</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</si>
  <si>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</si>
  <si>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</si>
  <si>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</si>
  <si>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</si>
  <si>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</si>
  <si>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</si>
  <si>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</si>
  <si>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</si>
  <si>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</si>
  <si>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</si>
  <si>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</si>
  <si>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</si>
  <si>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</si>
  <si>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</si>
  <si>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</si>
  <si>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</si>
  <si>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</si>
  <si>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</si>
  <si>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</si>
  <si>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</si>
  <si>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</si>
  <si>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</si>
  <si>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</si>
  <si>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</si>
  <si>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</si>
  <si>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</si>
  <si>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</si>
  <si>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</si>
  <si>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</si>
  <si>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</si>
  <si>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</si>
  <si>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</si>
  <si>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</si>
  <si>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</si>
  <si>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</si>
  <si>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</si>
  <si>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</si>
  <si>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</si>
  <si>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</si>
  <si>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</si>
  <si>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</si>
  <si>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</si>
  <si>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</si>
  <si>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</si>
  <si>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</si>
  <si>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</si>
  <si>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</si>
  <si>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</si>
  <si>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</si>
  <si>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</si>
  <si>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</si>
  <si>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Comment 2</t>
  </si>
  <si>
    <t>Comment 3</t>
  </si>
  <si>
    <t>Comment 4</t>
  </si>
  <si>
    <t>Comment 5</t>
  </si>
  <si>
    <t>Please include comments here.</t>
  </si>
  <si>
    <t>GFS Framework for EITI Reporting</t>
  </si>
  <si>
    <t>&lt; Revenue stream name &gt;</t>
  </si>
  <si>
    <t>&lt; number &gt;</t>
  </si>
  <si>
    <t>What is GFS?</t>
  </si>
  <si>
    <t>PAYE</t>
  </si>
  <si>
    <t>Withholding tax</t>
  </si>
  <si>
    <t>Revenue authority</t>
  </si>
  <si>
    <t>Total</t>
  </si>
  <si>
    <t>Additional information</t>
  </si>
  <si>
    <t>Any additional information that is not eligible for inclusion in the table above, please include below as comments.</t>
  </si>
  <si>
    <t>Company ID number</t>
  </si>
  <si>
    <t>Reporting companies' list</t>
  </si>
  <si>
    <t>Full company name</t>
  </si>
  <si>
    <t>EITI Company LLC</t>
  </si>
  <si>
    <t>Reporting government entities list</t>
  </si>
  <si>
    <t>Full name of agency</t>
  </si>
  <si>
    <t>ID number (if applicable)</t>
  </si>
  <si>
    <t>THE ASSOCIATION FOR THE EXTRACTIVE INDUSTRIES TRANSPARENCY INITIATIVE (EITI)</t>
  </si>
  <si>
    <t>Add new rows as necessary, right click the row number to the left and select "Insert"</t>
  </si>
  <si>
    <t>Table 7 - Sectors</t>
  </si>
  <si>
    <t>&lt; Choose option &gt;</t>
  </si>
  <si>
    <t>Total government revenues from extractive sector (using GFS)</t>
  </si>
  <si>
    <t>Company</t>
  </si>
  <si>
    <t>&lt; Choose agency &gt;</t>
  </si>
  <si>
    <t>Reporting currency</t>
  </si>
  <si>
    <t>Project phases</t>
  </si>
  <si>
    <t>Table 8 - Project phases</t>
  </si>
  <si>
    <t>&lt; Choose phase &gt;</t>
  </si>
  <si>
    <t>Exploration</t>
  </si>
  <si>
    <t>Development</t>
  </si>
  <si>
    <t>Commodities (comma-seperated)</t>
  </si>
  <si>
    <t>Oil, Gas, Condensates</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</si>
  <si>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</si>
  <si>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</si>
  <si>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</si>
  <si>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</si>
  <si>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</si>
  <si>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</si>
  <si>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</si>
  <si>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</si>
  <si>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Contract register for other sector(s) - add rows if several</t>
  </si>
  <si>
    <t>Overview of the extractive industries, including any significant exploration activities</t>
  </si>
  <si>
    <t>Does the government fully disclose extractive sector revenues by revenue stream?</t>
  </si>
  <si>
    <t>Are MSG decisions on materiality thresholds publicly available?</t>
  </si>
  <si>
    <t>&lt; text &gt;</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</si>
  <si>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</si>
  <si>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</si>
  <si>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</si>
  <si>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</si>
  <si>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</si>
  <si>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</si>
  <si>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</si>
  <si>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</si>
  <si>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</si>
  <si>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</si>
  <si>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</si>
  <si>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</si>
  <si>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</si>
  <si>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</si>
  <si>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</si>
  <si>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</si>
  <si>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</si>
  <si>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</si>
  <si>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</si>
  <si>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</si>
  <si>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</si>
  <si>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</si>
  <si>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</si>
  <si>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</si>
  <si>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</si>
  <si>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</si>
  <si>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</si>
  <si>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</si>
  <si>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</si>
  <si>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</si>
  <si>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</si>
  <si>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</si>
  <si>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The Brønnøysund Register Centre</t>
  </si>
  <si>
    <t>If available, link to the registry or agency</t>
  </si>
  <si>
    <t>Greeny South LNG</t>
  </si>
  <si>
    <t>Production (volume)</t>
  </si>
  <si>
    <t>Production (value)</t>
  </si>
  <si>
    <t>Systematically disclosed</t>
  </si>
  <si>
    <t>Calculated using the Disclosure checklist</t>
  </si>
  <si>
    <t>Totally green Ltd</t>
  </si>
  <si>
    <t>EITI Company LLC, Totally green Ltd</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</si>
  <si>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</si>
  <si>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</si>
  <si>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</si>
  <si>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</si>
  <si>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</si>
  <si>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</si>
  <si>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</si>
  <si>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</si>
  <si>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</si>
  <si>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</si>
  <si>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</si>
  <si>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</si>
  <si>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YYYY-MM-DD</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</si>
  <si>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</si>
  <si>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</si>
  <si>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</si>
  <si>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</si>
  <si>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</si>
  <si>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</si>
  <si>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</si>
  <si>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</si>
  <si>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</si>
  <si>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</si>
  <si>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</si>
  <si>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&lt;URL&gt;</t>
  </si>
  <si>
    <t>Does government routinely disclose financial data from requirement 4.1 (full disclosure of revenue streams for both government and companies) of the the EITI Standard?</t>
  </si>
  <si>
    <t>Is beneficial ownership data disclosed?</t>
  </si>
  <si>
    <t>Example: Taxpayer Identification Number</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</si>
  <si>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</si>
  <si>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</si>
  <si>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</si>
  <si>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</si>
  <si>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</si>
  <si>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</si>
  <si>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</si>
  <si>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</si>
  <si>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</si>
  <si>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</si>
  <si>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</si>
  <si>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</si>
  <si>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</si>
  <si>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</si>
  <si>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</si>
  <si>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</si>
  <si>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</si>
  <si>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</si>
  <si>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</si>
  <si>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</si>
  <si>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&lt; EITI Reporting or online? &gt;</t>
  </si>
  <si>
    <t>&lt;Select unit&gt;</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</si>
  <si>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</si>
  <si>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</si>
  <si>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&lt;Use Legal Entity Identifier if available&gt;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</si>
  <si>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</si>
  <si>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</si>
  <si>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</si>
  <si>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</si>
  <si>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</si>
  <si>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</si>
  <si>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</si>
  <si>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</si>
  <si>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</si>
  <si>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</si>
  <si>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</si>
  <si>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</si>
  <si>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</si>
  <si>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</si>
  <si>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</si>
  <si>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</si>
  <si>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</si>
  <si>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</si>
  <si>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</si>
  <si>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</si>
  <si>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</si>
  <si>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</si>
  <si>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</si>
  <si>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</si>
  <si>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</si>
  <si>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</si>
  <si>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</si>
  <si>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</si>
  <si>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</si>
  <si>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</si>
  <si>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</si>
  <si>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</si>
  <si>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</si>
  <si>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</si>
  <si>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</si>
  <si>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</si>
  <si>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</si>
  <si>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</si>
  <si>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</si>
  <si>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</si>
  <si>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</si>
  <si>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</si>
  <si>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</si>
  <si>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</si>
  <si>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</si>
  <si>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</si>
  <si>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</si>
  <si>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</si>
  <si>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</si>
  <si>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</si>
  <si>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</si>
  <si>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</si>
  <si>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</si>
  <si>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</si>
  <si>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</si>
  <si>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</si>
  <si>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</si>
  <si>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</si>
  <si>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</si>
  <si>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</si>
  <si>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</si>
  <si>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</si>
  <si>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</si>
  <si>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</si>
  <si>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</si>
  <si>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</si>
  <si>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</si>
  <si>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</si>
  <si>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</si>
  <si>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</si>
  <si>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</si>
  <si>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</si>
  <si>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</si>
  <si>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&lt;method of value calculation, if available&gt;</t>
  </si>
  <si>
    <t>Gross Domestic Product ASM and informal sector</t>
  </si>
  <si>
    <t>In-kind volume (if applicable)</t>
  </si>
  <si>
    <t>Unit (if applicable)</t>
  </si>
  <si>
    <t>Payment made in-kind (Y/N)</t>
  </si>
  <si>
    <t>Commodities (one commodity/row)</t>
  </si>
  <si>
    <t>Deep Blue  Mine</t>
  </si>
  <si>
    <t>XI397</t>
  </si>
  <si>
    <t>carats</t>
  </si>
  <si>
    <t>Alphago Mine</t>
  </si>
  <si>
    <t>EITI Company LLC, Bigmillions Ltd</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</si>
  <si>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</si>
  <si>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</si>
  <si>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</si>
  <si>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</si>
  <si>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</si>
  <si>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</si>
  <si>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</si>
  <si>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</si>
  <si>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</si>
  <si>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</si>
  <si>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</si>
  <si>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</si>
  <si>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</si>
  <si>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</si>
  <si>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</si>
  <si>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</si>
  <si>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</si>
  <si>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</si>
  <si>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</si>
  <si>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</si>
  <si>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</si>
  <si>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</si>
  <si>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</si>
  <si>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</si>
  <si>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</si>
  <si>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</si>
  <si>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</si>
  <si>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</si>
  <si>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</si>
  <si>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</si>
  <si>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</si>
  <si>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</si>
  <si>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</si>
  <si>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</si>
  <si>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</si>
  <si>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</si>
  <si>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</si>
  <si>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</si>
  <si>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</si>
  <si>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</si>
  <si>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</si>
  <si>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</si>
  <si>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</si>
  <si>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</si>
  <si>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</si>
  <si>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</si>
  <si>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</si>
  <si>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</si>
  <si>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</si>
  <si>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</si>
  <si>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</si>
  <si>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</si>
  <si>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</si>
  <si>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</si>
  <si>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</si>
  <si>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</si>
  <si>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</si>
  <si>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</si>
  <si>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</si>
  <si>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</si>
  <si>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</si>
  <si>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</si>
  <si>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</si>
  <si>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</si>
  <si>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</si>
  <si>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</si>
  <si>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</si>
  <si>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</si>
  <si>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</si>
  <si>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</si>
  <si>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</si>
  <si>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</si>
  <si>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</si>
  <si>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</si>
  <si>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</si>
  <si>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</si>
  <si>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</si>
  <si>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</si>
  <si>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&lt; EITI reporting or systematically disclosed? &gt;</t>
  </si>
  <si>
    <t>&lt; In EITI Report or systematically disclosed?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</si>
  <si>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</si>
  <si>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</si>
  <si>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</si>
  <si>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</si>
  <si>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</si>
  <si>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</si>
  <si>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</si>
  <si>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</si>
  <si>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</si>
  <si>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</si>
  <si>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</si>
  <si>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</si>
  <si>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</si>
  <si>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</si>
  <si>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</si>
  <si>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</si>
  <si>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</si>
  <si>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</si>
  <si>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</si>
  <si>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</si>
  <si>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</si>
  <si>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</si>
  <si>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</si>
  <si>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</si>
  <si>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</si>
  <si>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</si>
  <si>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</si>
  <si>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</si>
  <si>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</si>
  <si>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</si>
  <si>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</si>
  <si>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</si>
  <si>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</si>
  <si>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</si>
  <si>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</si>
  <si>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</si>
  <si>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</si>
  <si>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</si>
  <si>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</si>
  <si>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</si>
  <si>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&lt; XXX &gt;</t>
  </si>
  <si>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</si>
  <si>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</si>
  <si>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</si>
  <si>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</si>
  <si>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</si>
  <si>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</si>
  <si>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</si>
  <si>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</si>
  <si>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</si>
  <si>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</si>
  <si>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</si>
  <si>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</si>
  <si>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</si>
  <si>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</si>
  <si>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</si>
  <si>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</si>
  <si>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</si>
  <si>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</si>
  <si>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</si>
  <si>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</si>
  <si>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</si>
  <si>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</si>
  <si>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</si>
  <si>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</si>
  <si>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</si>
  <si>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</si>
  <si>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</si>
  <si>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</si>
  <si>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</si>
  <si>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</si>
  <si>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</si>
  <si>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</si>
  <si>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</si>
  <si>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</si>
  <si>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</si>
  <si>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</si>
  <si>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</si>
  <si>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</si>
  <si>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</si>
  <si>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</si>
  <si>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</si>
  <si>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</si>
  <si>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</si>
  <si>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</si>
  <si>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</si>
  <si>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</si>
  <si>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</si>
  <si>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rPr>
        <i/>
        <u/>
        <sz val="11"/>
        <rFont val="Franklin Gothic Book"/>
        <family val="2"/>
      </rPr>
      <t xml:space="preserve">or, </t>
    </r>
    <r>
      <rPr>
        <b/>
        <u/>
        <sz val="11"/>
        <color theme="10"/>
        <rFont val="Franklin Gothic Book"/>
        <family val="2"/>
      </rPr>
      <t>https://www.imf.org/external/np/sta/gfsm/</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</si>
  <si>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</si>
  <si>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</si>
  <si>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&lt; Other sector &gt;</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</si>
  <si>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</si>
  <si>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</si>
  <si>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</si>
  <si>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</si>
  <si>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Please include comments here. PAYE and withholding taxes are not paid on behalf of companies and should therefore be excluded</t>
  </si>
  <si>
    <t>Insert additional rows as needed. E.g., the below table covers the excluded revenues</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</si>
  <si>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</si>
  <si>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</si>
  <si>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</si>
  <si>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</si>
  <si>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</si>
  <si>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</si>
  <si>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</si>
  <si>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</si>
  <si>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</si>
  <si>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</si>
  <si>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</si>
  <si>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</si>
  <si>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</si>
  <si>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</si>
  <si>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</si>
  <si>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</si>
  <si>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</si>
  <si>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</si>
  <si>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&lt; EITI Reporting or systematically disclosed? &gt;</t>
  </si>
  <si>
    <t>Total in USD</t>
  </si>
  <si>
    <t>XXX</t>
  </si>
  <si>
    <t>Company type</t>
  </si>
  <si>
    <t>&lt; Company type &gt;</t>
  </si>
  <si>
    <t>Niobium, Vanadium, Zirconium (2615)</t>
  </si>
  <si>
    <t>Precious stones (other than diamonds) (7103)</t>
  </si>
  <si>
    <t>Precious stones (other than diamonds) (7103), volume</t>
  </si>
  <si>
    <t>Ferro, alloys, manganese (7202)</t>
  </si>
  <si>
    <t>Ferro, alloys, manganese (7202),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</si>
</sst>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s>
  <fonts count="73" x14ac:knownFonts="1">
    <font>
      <sz val="10.5"/>
      <color theme="1"/>
      <name val="Calibri"/>
      <family val="2"/>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6">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7">
    <xf numFmtId="0" fontId="0" fillId="0" borderId="0"/>
    <xf numFmtId="164"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cellStyleXfs>
  <cellXfs count="320">
    <xf numFmtId="0" fontId="0" fillId="0" borderId="0" xfId="0"/>
    <xf numFmtId="0" fontId="6"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10" fillId="0" borderId="0" xfId="0" applyNumberFormat="1" applyFont="1" applyAlignment="1">
      <alignment horizontal="left"/>
    </xf>
    <xf numFmtId="49" fontId="0" fillId="0" borderId="0" xfId="0" applyNumberFormat="1"/>
    <xf numFmtId="0" fontId="0" fillId="0" borderId="0" xfId="0" applyNumberFormat="1" applyAlignment="1"/>
    <xf numFmtId="0" fontId="12" fillId="0" borderId="0" xfId="0" quotePrefix="1" applyFont="1" applyAlignment="1"/>
    <xf numFmtId="0" fontId="0" fillId="0" borderId="0" xfId="0" applyFont="1" applyAlignment="1"/>
    <xf numFmtId="0" fontId="13" fillId="0" borderId="0" xfId="3" applyFont="1" applyFill="1" applyAlignment="1">
      <alignment horizontal="left" vertical="center"/>
    </xf>
    <xf numFmtId="0" fontId="13" fillId="0" borderId="0" xfId="3" applyFont="1" applyFill="1" applyBorder="1" applyAlignment="1">
      <alignment horizontal="left" vertical="center"/>
    </xf>
    <xf numFmtId="0" fontId="15" fillId="0" borderId="0" xfId="3" applyFont="1" applyFill="1" applyBorder="1" applyAlignment="1">
      <alignment vertical="center"/>
    </xf>
    <xf numFmtId="0" fontId="18"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vertical="center"/>
    </xf>
    <xf numFmtId="0" fontId="18" fillId="0" borderId="0" xfId="3" applyFont="1" applyFill="1" applyAlignment="1">
      <alignment horizontal="left" vertical="center"/>
    </xf>
    <xf numFmtId="0" fontId="22" fillId="0" borderId="0" xfId="0" applyFont="1"/>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17" fillId="0" borderId="4" xfId="3" applyFont="1" applyFill="1" applyBorder="1" applyAlignment="1">
      <alignment vertical="center"/>
    </xf>
    <xf numFmtId="0" fontId="24" fillId="0" borderId="0" xfId="0" applyFont="1"/>
    <xf numFmtId="0" fontId="16" fillId="0" borderId="0" xfId="3" applyFont="1" applyFill="1" applyBorder="1" applyAlignment="1">
      <alignment vertical="center"/>
    </xf>
    <xf numFmtId="0" fontId="22" fillId="0" borderId="0" xfId="0" applyFont="1" applyAlignment="1"/>
    <xf numFmtId="0" fontId="33" fillId="0" borderId="0" xfId="3" applyFont="1" applyFill="1" applyAlignment="1">
      <alignment horizontal="left" vertical="center"/>
    </xf>
    <xf numFmtId="0" fontId="3" fillId="0" borderId="0" xfId="0" applyFont="1"/>
    <xf numFmtId="0" fontId="33" fillId="0" borderId="0" xfId="3" applyFont="1" applyFill="1" applyBorder="1" applyAlignment="1">
      <alignment horizontal="left" vertical="center"/>
    </xf>
    <xf numFmtId="0" fontId="33" fillId="0" borderId="0" xfId="3" applyFont="1" applyFill="1" applyBorder="1" applyAlignment="1">
      <alignment horizontal="right" vertical="center"/>
    </xf>
    <xf numFmtId="0" fontId="33" fillId="5" borderId="0" xfId="3" applyFont="1" applyFill="1" applyAlignment="1">
      <alignment horizontal="left" vertical="center"/>
    </xf>
    <xf numFmtId="0" fontId="33" fillId="5" borderId="0" xfId="3" applyFont="1" applyFill="1" applyBorder="1" applyAlignment="1">
      <alignment horizontal="left" vertical="center"/>
    </xf>
    <xf numFmtId="0" fontId="24" fillId="5" borderId="0" xfId="3" applyFont="1" applyFill="1" applyBorder="1" applyAlignment="1">
      <alignment vertical="center"/>
    </xf>
    <xf numFmtId="0" fontId="39" fillId="5" borderId="0" xfId="2" applyFont="1" applyFill="1" applyBorder="1" applyAlignment="1"/>
    <xf numFmtId="0" fontId="30" fillId="4" borderId="35" xfId="3" applyFont="1" applyFill="1" applyBorder="1" applyAlignment="1">
      <alignment horizontal="left" vertical="center"/>
    </xf>
    <xf numFmtId="0" fontId="30" fillId="0" borderId="35" xfId="3" applyFont="1" applyFill="1" applyBorder="1" applyAlignment="1">
      <alignment horizontal="left" vertical="center"/>
    </xf>
    <xf numFmtId="0" fontId="40" fillId="5" borderId="0" xfId="3" applyFont="1" applyFill="1" applyBorder="1" applyAlignment="1">
      <alignment horizontal="left" vertical="center"/>
    </xf>
    <xf numFmtId="0" fontId="24" fillId="0" borderId="0" xfId="3" applyFont="1" applyFill="1" applyBorder="1" applyAlignment="1">
      <alignment vertical="center"/>
    </xf>
    <xf numFmtId="0" fontId="39" fillId="0" borderId="0" xfId="4" applyFont="1" applyFill="1" applyBorder="1" applyAlignment="1"/>
    <xf numFmtId="0" fontId="43" fillId="0" borderId="0" xfId="3" applyFont="1" applyFill="1" applyBorder="1" applyAlignment="1">
      <alignment vertical="center" wrapText="1"/>
    </xf>
    <xf numFmtId="0" fontId="35" fillId="0" borderId="40" xfId="3" applyFont="1" applyFill="1" applyBorder="1" applyAlignment="1">
      <alignment horizontal="left" vertical="center"/>
    </xf>
    <xf numFmtId="0" fontId="43" fillId="0" borderId="40" xfId="3" applyFont="1" applyFill="1" applyBorder="1" applyAlignment="1">
      <alignment horizontal="left" vertical="center"/>
    </xf>
    <xf numFmtId="0" fontId="34" fillId="0" borderId="40" xfId="3" applyFont="1" applyFill="1" applyBorder="1" applyAlignment="1">
      <alignment vertical="center"/>
    </xf>
    <xf numFmtId="0" fontId="43" fillId="0" borderId="0" xfId="3" applyFont="1" applyFill="1" applyBorder="1" applyAlignment="1">
      <alignment horizontal="left" vertical="center"/>
    </xf>
    <xf numFmtId="0" fontId="35" fillId="0" borderId="0" xfId="3" applyFont="1" applyFill="1" applyBorder="1" applyAlignment="1">
      <alignment horizontal="left" vertical="center"/>
    </xf>
    <xf numFmtId="0" fontId="34" fillId="0" borderId="0" xfId="3" applyFont="1" applyFill="1" applyBorder="1" applyAlignment="1">
      <alignment vertical="center"/>
    </xf>
    <xf numFmtId="0" fontId="47" fillId="0" borderId="0" xfId="3" applyFont="1" applyFill="1" applyBorder="1" applyAlignment="1">
      <alignment vertical="center"/>
    </xf>
    <xf numFmtId="0" fontId="35" fillId="0" borderId="0" xfId="3" applyFont="1" applyFill="1" applyBorder="1" applyAlignment="1">
      <alignment vertical="center"/>
    </xf>
    <xf numFmtId="0" fontId="34" fillId="0" borderId="0" xfId="3" applyFont="1" applyFill="1" applyBorder="1" applyAlignment="1">
      <alignment horizontal="left" vertical="center"/>
    </xf>
    <xf numFmtId="0" fontId="43" fillId="0" borderId="0" xfId="3" applyFont="1" applyFill="1" applyAlignment="1">
      <alignment horizontal="left" vertical="center"/>
    </xf>
    <xf numFmtId="0" fontId="33" fillId="0" borderId="0" xfId="0" applyFont="1"/>
    <xf numFmtId="0" fontId="34" fillId="6" borderId="0" xfId="3" applyFont="1" applyFill="1" applyBorder="1" applyAlignment="1">
      <alignment horizontal="left" vertical="center"/>
    </xf>
    <xf numFmtId="0" fontId="24" fillId="6" borderId="0" xfId="3" applyFont="1" applyFill="1" applyBorder="1" applyAlignment="1">
      <alignment horizontal="left" vertical="center"/>
    </xf>
    <xf numFmtId="0" fontId="33" fillId="6" borderId="0" xfId="3" applyFont="1" applyFill="1" applyBorder="1" applyAlignment="1">
      <alignment horizontal="left" vertical="center"/>
    </xf>
    <xf numFmtId="0" fontId="33" fillId="6" borderId="0" xfId="3" applyFont="1" applyFill="1" applyBorder="1" applyAlignment="1">
      <alignment vertical="center"/>
    </xf>
    <xf numFmtId="0" fontId="36" fillId="6" borderId="0" xfId="3" applyFont="1" applyFill="1" applyBorder="1" applyAlignment="1">
      <alignment vertical="center"/>
    </xf>
    <xf numFmtId="0" fontId="34" fillId="6" borderId="0" xfId="3" applyFont="1" applyFill="1" applyBorder="1" applyAlignment="1">
      <alignment vertical="center"/>
    </xf>
    <xf numFmtId="0" fontId="37" fillId="6" borderId="0" xfId="3" applyFont="1" applyFill="1" applyBorder="1" applyAlignment="1">
      <alignment horizontal="left" vertical="center"/>
    </xf>
    <xf numFmtId="0" fontId="34" fillId="6" borderId="0" xfId="3" applyFont="1" applyFill="1" applyBorder="1" applyAlignment="1">
      <alignment horizontal="left" vertical="center" wrapText="1" indent="2"/>
    </xf>
    <xf numFmtId="0" fontId="29" fillId="6" borderId="0" xfId="3" applyFont="1" applyFill="1" applyBorder="1" applyAlignment="1">
      <alignment vertical="center"/>
    </xf>
    <xf numFmtId="0" fontId="34" fillId="6" borderId="0" xfId="3" applyFont="1" applyFill="1" applyBorder="1" applyAlignment="1">
      <alignment vertical="center" wrapText="1"/>
    </xf>
    <xf numFmtId="0" fontId="37" fillId="6" borderId="0" xfId="3" applyFont="1" applyFill="1" applyBorder="1" applyAlignment="1">
      <alignment vertical="center"/>
    </xf>
    <xf numFmtId="0" fontId="24" fillId="6" borderId="0" xfId="3" applyFont="1" applyFill="1" applyBorder="1" applyAlignment="1">
      <alignment vertical="center"/>
    </xf>
    <xf numFmtId="0" fontId="30" fillId="6" borderId="0" xfId="3" applyFont="1" applyFill="1" applyBorder="1" applyAlignment="1">
      <alignment vertical="center"/>
    </xf>
    <xf numFmtId="0" fontId="35" fillId="6" borderId="0" xfId="3" applyFont="1" applyFill="1" applyBorder="1" applyAlignment="1">
      <alignment vertical="center"/>
    </xf>
    <xf numFmtId="0" fontId="37" fillId="6" borderId="0" xfId="3" applyFont="1" applyFill="1" applyBorder="1" applyAlignment="1">
      <alignment horizontal="left" vertical="center" indent="2"/>
    </xf>
    <xf numFmtId="0" fontId="40" fillId="7" borderId="35" xfId="3" applyFont="1" applyFill="1" applyBorder="1" applyAlignment="1">
      <alignment horizontal="left" vertical="center"/>
    </xf>
    <xf numFmtId="0" fontId="39" fillId="6" borderId="0" xfId="4" applyFont="1" applyFill="1" applyBorder="1" applyAlignment="1"/>
    <xf numFmtId="0" fontId="41" fillId="6" borderId="24" xfId="3" applyFont="1" applyFill="1" applyBorder="1" applyAlignment="1">
      <alignment vertical="center" wrapText="1"/>
    </xf>
    <xf numFmtId="0" fontId="43" fillId="6" borderId="25" xfId="3" applyFont="1" applyFill="1" applyBorder="1" applyAlignment="1">
      <alignment vertical="center" wrapText="1"/>
    </xf>
    <xf numFmtId="0" fontId="44" fillId="6" borderId="26" xfId="3" applyFont="1" applyFill="1" applyBorder="1" applyAlignment="1">
      <alignment vertical="center" wrapText="1"/>
    </xf>
    <xf numFmtId="0" fontId="41" fillId="6" borderId="27" xfId="3" applyFont="1" applyFill="1" applyBorder="1" applyAlignment="1">
      <alignment vertical="center" wrapText="1"/>
    </xf>
    <xf numFmtId="0" fontId="43" fillId="6" borderId="1" xfId="3" applyFont="1" applyFill="1" applyBorder="1" applyAlignment="1">
      <alignment vertical="center" wrapText="1"/>
    </xf>
    <xf numFmtId="0" fontId="43" fillId="6" borderId="28" xfId="3" applyFont="1" applyFill="1" applyBorder="1" applyAlignment="1">
      <alignment vertical="center" wrapText="1"/>
    </xf>
    <xf numFmtId="0" fontId="43" fillId="6" borderId="31" xfId="3" applyFont="1" applyFill="1" applyBorder="1" applyAlignment="1">
      <alignment vertical="center" wrapText="1"/>
    </xf>
    <xf numFmtId="0" fontId="43" fillId="6" borderId="0" xfId="3" applyFont="1" applyFill="1" applyBorder="1" applyAlignment="1">
      <alignment vertical="center" wrapText="1"/>
    </xf>
    <xf numFmtId="0" fontId="43" fillId="6" borderId="32" xfId="3" applyFont="1" applyFill="1" applyBorder="1" applyAlignment="1">
      <alignment vertical="center" wrapText="1"/>
    </xf>
    <xf numFmtId="0" fontId="44" fillId="6" borderId="31" xfId="3" applyFont="1" applyFill="1" applyBorder="1" applyAlignment="1">
      <alignment vertical="center" wrapText="1"/>
    </xf>
    <xf numFmtId="0" fontId="44" fillId="6" borderId="29" xfId="3" applyFont="1" applyFill="1" applyBorder="1" applyAlignment="1">
      <alignment vertical="center" wrapText="1"/>
    </xf>
    <xf numFmtId="0" fontId="43" fillId="6" borderId="21" xfId="3" applyFont="1" applyFill="1" applyBorder="1" applyAlignment="1">
      <alignment vertical="center" wrapText="1"/>
    </xf>
    <xf numFmtId="0" fontId="43" fillId="6" borderId="30" xfId="3" applyFont="1" applyFill="1" applyBorder="1" applyAlignment="1">
      <alignment vertical="center" wrapText="1"/>
    </xf>
    <xf numFmtId="0" fontId="40" fillId="0" borderId="0" xfId="3" applyFont="1" applyFill="1" applyBorder="1" applyAlignment="1">
      <alignment horizontal="left" vertical="center"/>
    </xf>
    <xf numFmtId="0" fontId="35"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4" fillId="0" borderId="2" xfId="3" applyFont="1" applyFill="1" applyBorder="1" applyAlignment="1">
      <alignment horizontal="left" vertical="center"/>
    </xf>
    <xf numFmtId="0" fontId="34" fillId="0" borderId="4" xfId="3" applyFont="1" applyFill="1" applyBorder="1" applyAlignment="1" applyProtection="1">
      <alignment horizontal="left" vertical="center" indent="2"/>
      <protection locked="0"/>
    </xf>
    <xf numFmtId="0" fontId="43" fillId="4" borderId="6" xfId="3" applyFont="1" applyFill="1" applyBorder="1" applyAlignment="1">
      <alignment horizontal="left" vertical="center"/>
    </xf>
    <xf numFmtId="0" fontId="24" fillId="0" borderId="4" xfId="3" applyFont="1" applyFill="1" applyBorder="1" applyAlignment="1" applyProtection="1">
      <alignment horizontal="left" vertical="center" indent="2"/>
      <protection locked="0"/>
    </xf>
    <xf numFmtId="0" fontId="34" fillId="0" borderId="5" xfId="3" applyFont="1" applyFill="1" applyBorder="1" applyAlignment="1">
      <alignment vertical="center"/>
    </xf>
    <xf numFmtId="0" fontId="43" fillId="0" borderId="2" xfId="3" applyFont="1" applyFill="1" applyBorder="1" applyAlignment="1">
      <alignment horizontal="left" vertical="center"/>
    </xf>
    <xf numFmtId="0" fontId="34" fillId="0" borderId="10" xfId="3" applyFont="1" applyFill="1" applyBorder="1" applyAlignment="1">
      <alignment vertical="center"/>
    </xf>
    <xf numFmtId="0" fontId="43" fillId="4" borderId="11" xfId="3" applyFont="1" applyFill="1" applyBorder="1" applyAlignment="1">
      <alignment horizontal="left" vertical="center"/>
    </xf>
    <xf numFmtId="0" fontId="34" fillId="0" borderId="9" xfId="3" applyFont="1" applyFill="1" applyBorder="1" applyAlignment="1" applyProtection="1">
      <alignment horizontal="left" vertical="center" indent="2"/>
      <protection locked="0"/>
    </xf>
    <xf numFmtId="0" fontId="33" fillId="2" borderId="16" xfId="3" applyFont="1" applyFill="1" applyBorder="1" applyAlignment="1">
      <alignment horizontal="left" vertical="center"/>
    </xf>
    <xf numFmtId="0" fontId="34" fillId="0" borderId="4" xfId="3" applyFont="1" applyFill="1" applyBorder="1" applyAlignment="1" applyProtection="1">
      <alignment horizontal="left" vertical="center" wrapText="1" indent="2"/>
      <protection locked="0"/>
    </xf>
    <xf numFmtId="0" fontId="34" fillId="0" borderId="12" xfId="3" applyFont="1" applyFill="1" applyBorder="1" applyAlignment="1" applyProtection="1">
      <alignment horizontal="left" vertical="center" wrapText="1" indent="2"/>
      <protection locked="0"/>
    </xf>
    <xf numFmtId="0" fontId="43" fillId="0" borderId="1" xfId="3" applyFont="1" applyFill="1" applyBorder="1" applyAlignment="1">
      <alignment horizontal="left" vertical="center"/>
    </xf>
    <xf numFmtId="0" fontId="43" fillId="4" borderId="1" xfId="3" applyFont="1" applyFill="1" applyBorder="1" applyAlignment="1">
      <alignment horizontal="left" vertical="center"/>
    </xf>
    <xf numFmtId="0" fontId="43" fillId="4" borderId="0" xfId="3" applyFont="1" applyFill="1" applyBorder="1" applyAlignment="1">
      <alignment horizontal="left" vertical="center"/>
    </xf>
    <xf numFmtId="0" fontId="43" fillId="0" borderId="12" xfId="3" applyFont="1" applyFill="1" applyBorder="1" applyAlignment="1">
      <alignment horizontal="left" vertical="center"/>
    </xf>
    <xf numFmtId="0" fontId="43" fillId="4" borderId="13" xfId="3" applyFont="1" applyFill="1" applyBorder="1" applyAlignment="1">
      <alignment horizontal="left" vertical="center"/>
    </xf>
    <xf numFmtId="0" fontId="43" fillId="0" borderId="11" xfId="3" applyFont="1" applyFill="1" applyBorder="1" applyAlignment="1">
      <alignment horizontal="left" vertical="center"/>
    </xf>
    <xf numFmtId="0" fontId="47" fillId="4" borderId="2" xfId="3" applyFont="1" applyFill="1" applyBorder="1" applyAlignment="1">
      <alignment vertical="center"/>
    </xf>
    <xf numFmtId="0" fontId="33" fillId="0" borderId="23" xfId="3" applyFont="1" applyFill="1" applyBorder="1" applyAlignment="1">
      <alignment horizontal="left" vertical="center"/>
    </xf>
    <xf numFmtId="0" fontId="33" fillId="0" borderId="16" xfId="3" applyFont="1" applyFill="1" applyBorder="1" applyAlignment="1">
      <alignment horizontal="left" vertical="center"/>
    </xf>
    <xf numFmtId="0" fontId="34" fillId="0" borderId="0" xfId="3" applyFont="1" applyFill="1" applyBorder="1" applyAlignment="1">
      <alignment horizontal="left" vertical="center" indent="1"/>
    </xf>
    <xf numFmtId="0" fontId="47" fillId="4" borderId="36" xfId="3" applyFont="1" applyFill="1" applyBorder="1" applyAlignment="1">
      <alignment vertical="center"/>
    </xf>
    <xf numFmtId="0" fontId="34" fillId="0" borderId="2" xfId="3" applyFont="1" applyFill="1" applyBorder="1" applyAlignment="1">
      <alignment horizontal="left" vertical="center" indent="1"/>
    </xf>
    <xf numFmtId="0" fontId="47" fillId="4" borderId="0" xfId="3" applyFont="1" applyFill="1" applyBorder="1" applyAlignment="1">
      <alignment vertical="center"/>
    </xf>
    <xf numFmtId="0" fontId="34" fillId="0" borderId="4" xfId="3" applyFont="1" applyFill="1" applyBorder="1" applyAlignment="1" applyProtection="1">
      <alignment horizontal="left" vertical="center" indent="4"/>
      <protection locked="0"/>
    </xf>
    <xf numFmtId="0" fontId="34" fillId="0" borderId="4" xfId="3" applyFont="1" applyFill="1" applyBorder="1" applyAlignment="1" applyProtection="1">
      <alignment horizontal="left" vertical="center" indent="6"/>
      <protection locked="0"/>
    </xf>
    <xf numFmtId="0" fontId="43" fillId="0" borderId="39" xfId="3" applyFont="1" applyFill="1" applyBorder="1" applyAlignment="1">
      <alignment horizontal="left" vertical="center"/>
    </xf>
    <xf numFmtId="0" fontId="43" fillId="4" borderId="21"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vertical="center"/>
    </xf>
    <xf numFmtId="0" fontId="43" fillId="0" borderId="6" xfId="3" applyFont="1" applyFill="1" applyBorder="1" applyAlignment="1">
      <alignment horizontal="left" vertical="center"/>
    </xf>
    <xf numFmtId="0" fontId="35" fillId="0" borderId="23" xfId="3" applyFont="1" applyFill="1" applyBorder="1" applyAlignment="1" applyProtection="1">
      <alignment vertical="center"/>
      <protection locked="0"/>
    </xf>
    <xf numFmtId="0" fontId="41" fillId="0" borderId="16" xfId="3" applyFont="1" applyFill="1" applyBorder="1" applyAlignment="1">
      <alignment horizontal="left" vertical="center"/>
    </xf>
    <xf numFmtId="0" fontId="49" fillId="0" borderId="16" xfId="3" applyFont="1" applyFill="1" applyBorder="1" applyAlignment="1">
      <alignment vertical="center"/>
    </xf>
    <xf numFmtId="0" fontId="34" fillId="0" borderId="9" xfId="3" applyFont="1" applyFill="1" applyBorder="1" applyAlignment="1" applyProtection="1">
      <alignment vertical="center"/>
      <protection locked="0"/>
    </xf>
    <xf numFmtId="0" fontId="34" fillId="7" borderId="5" xfId="3" applyFont="1" applyFill="1" applyBorder="1" applyAlignment="1">
      <alignment vertical="center"/>
    </xf>
    <xf numFmtId="166" fontId="34" fillId="7" borderId="5" xfId="3" applyNumberFormat="1" applyFont="1" applyFill="1" applyBorder="1" applyAlignment="1">
      <alignment vertical="center"/>
    </xf>
    <xf numFmtId="0" fontId="34" fillId="7" borderId="0" xfId="3" applyFont="1" applyFill="1" applyBorder="1" applyAlignment="1">
      <alignment vertical="center"/>
    </xf>
    <xf numFmtId="166" fontId="34" fillId="7" borderId="0" xfId="3" applyNumberFormat="1" applyFont="1" applyFill="1" applyBorder="1" applyAlignment="1">
      <alignment vertical="center"/>
    </xf>
    <xf numFmtId="0" fontId="55" fillId="7" borderId="21" xfId="3" applyFont="1" applyFill="1" applyBorder="1" applyAlignment="1">
      <alignment vertical="center"/>
    </xf>
    <xf numFmtId="0" fontId="39" fillId="7" borderId="2" xfId="4" applyFont="1" applyFill="1" applyBorder="1" applyAlignment="1">
      <alignment vertical="center"/>
    </xf>
    <xf numFmtId="0" fontId="34" fillId="7" borderId="36" xfId="3" applyFont="1" applyFill="1" applyBorder="1" applyAlignment="1">
      <alignment vertical="center" wrapText="1"/>
    </xf>
    <xf numFmtId="0" fontId="53" fillId="7" borderId="21" xfId="4" applyFont="1" applyFill="1" applyBorder="1" applyAlignment="1">
      <alignment vertical="center" wrapText="1"/>
    </xf>
    <xf numFmtId="0" fontId="34" fillId="7" borderId="1" xfId="3" applyFont="1" applyFill="1" applyBorder="1" applyAlignment="1">
      <alignment vertical="center"/>
    </xf>
    <xf numFmtId="165" fontId="34" fillId="7" borderId="0" xfId="1" applyNumberFormat="1" applyFont="1" applyFill="1" applyBorder="1" applyAlignment="1">
      <alignment vertical="center"/>
    </xf>
    <xf numFmtId="0" fontId="16" fillId="6" borderId="0" xfId="3" applyFont="1" applyFill="1" applyBorder="1" applyAlignment="1">
      <alignment vertical="center"/>
    </xf>
    <xf numFmtId="0" fontId="35" fillId="0" borderId="2" xfId="3" applyFont="1" applyFill="1" applyBorder="1" applyAlignment="1" applyProtection="1">
      <alignment vertical="center"/>
      <protection locked="0"/>
    </xf>
    <xf numFmtId="0" fontId="41" fillId="0" borderId="2" xfId="3" applyFont="1" applyFill="1" applyBorder="1" applyAlignment="1">
      <alignment horizontal="left" vertical="center"/>
    </xf>
    <xf numFmtId="10" fontId="49" fillId="0" borderId="2" xfId="3" applyNumberFormat="1" applyFont="1" applyFill="1" applyBorder="1" applyAlignment="1">
      <alignment vertical="center"/>
    </xf>
    <xf numFmtId="0" fontId="34" fillId="0" borderId="9" xfId="3" applyFont="1" applyFill="1" applyBorder="1" applyAlignment="1" applyProtection="1">
      <alignment horizontal="left" vertical="center" indent="4"/>
      <protection locked="0"/>
    </xf>
    <xf numFmtId="0" fontId="34" fillId="7" borderId="2" xfId="3" applyFont="1" applyFill="1" applyBorder="1" applyAlignment="1">
      <alignment vertical="center"/>
    </xf>
    <xf numFmtId="0" fontId="43" fillId="4" borderId="2" xfId="3" applyFont="1" applyFill="1" applyBorder="1" applyAlignment="1">
      <alignment horizontal="left" vertical="center"/>
    </xf>
    <xf numFmtId="0" fontId="53" fillId="0" borderId="0" xfId="2" applyFont="1" applyFill="1"/>
    <xf numFmtId="0" fontId="24" fillId="0" borderId="0" xfId="3" applyFont="1" applyFill="1" applyBorder="1" applyAlignment="1">
      <alignment horizontal="left" vertical="center"/>
    </xf>
    <xf numFmtId="0" fontId="28" fillId="0" borderId="24" xfId="2" applyFont="1" applyFill="1" applyBorder="1" applyAlignment="1">
      <alignment horizontal="left" vertical="center" wrapText="1"/>
    </xf>
    <xf numFmtId="0" fontId="34" fillId="0" borderId="24" xfId="3" applyFont="1" applyFill="1" applyBorder="1" applyAlignment="1">
      <alignment vertical="center" wrapText="1"/>
    </xf>
    <xf numFmtId="0" fontId="33" fillId="4" borderId="24" xfId="3" applyFont="1" applyFill="1" applyBorder="1" applyAlignment="1">
      <alignment horizontal="left" vertical="center"/>
    </xf>
    <xf numFmtId="0" fontId="34" fillId="0" borderId="25" xfId="3" applyFont="1" applyFill="1" applyBorder="1" applyAlignment="1">
      <alignment horizontal="left" vertical="center" indent="1"/>
    </xf>
    <xf numFmtId="0" fontId="34" fillId="0" borderId="25" xfId="3" applyFont="1" applyFill="1" applyBorder="1" applyAlignment="1">
      <alignment vertical="center" wrapText="1"/>
    </xf>
    <xf numFmtId="0" fontId="33" fillId="4" borderId="25" xfId="3" applyFont="1" applyFill="1" applyBorder="1" applyAlignment="1">
      <alignment horizontal="left" vertical="center"/>
    </xf>
    <xf numFmtId="0" fontId="34" fillId="0" borderId="25" xfId="3" applyFont="1" applyFill="1" applyBorder="1" applyAlignment="1">
      <alignment horizontal="left" vertical="center" indent="3"/>
    </xf>
    <xf numFmtId="0" fontId="34" fillId="0" borderId="26" xfId="3" applyFont="1" applyFill="1" applyBorder="1" applyAlignment="1">
      <alignment horizontal="left" vertical="center" indent="3"/>
    </xf>
    <xf numFmtId="0" fontId="33" fillId="4" borderId="26" xfId="3" applyFont="1" applyFill="1" applyBorder="1" applyAlignment="1">
      <alignment horizontal="left" vertical="center"/>
    </xf>
    <xf numFmtId="0" fontId="33" fillId="0" borderId="32" xfId="3" applyFont="1" applyFill="1" applyBorder="1" applyAlignment="1">
      <alignment horizontal="left" vertical="center"/>
    </xf>
    <xf numFmtId="0" fontId="34" fillId="0" borderId="0" xfId="3" applyFont="1" applyFill="1" applyBorder="1" applyAlignment="1">
      <alignment horizontal="left" vertical="center" indent="5"/>
    </xf>
    <xf numFmtId="0" fontId="33" fillId="0" borderId="25" xfId="3" applyFont="1" applyFill="1" applyBorder="1" applyAlignment="1">
      <alignment horizontal="left" vertical="center"/>
    </xf>
    <xf numFmtId="0" fontId="34" fillId="0" borderId="31" xfId="3" applyFont="1" applyFill="1" applyBorder="1" applyAlignment="1">
      <alignment horizontal="left" vertical="center" indent="5"/>
    </xf>
    <xf numFmtId="0" fontId="34" fillId="0" borderId="31" xfId="3" applyFont="1" applyFill="1" applyBorder="1" applyAlignment="1">
      <alignment horizontal="left" vertical="center" indent="1"/>
    </xf>
    <xf numFmtId="0" fontId="34" fillId="0" borderId="38" xfId="3" applyFont="1" applyFill="1" applyBorder="1" applyAlignment="1">
      <alignment horizontal="left" vertical="center"/>
    </xf>
    <xf numFmtId="0" fontId="33" fillId="0" borderId="38" xfId="3" applyFont="1" applyFill="1" applyBorder="1" applyAlignment="1">
      <alignment horizontal="left" vertical="center"/>
    </xf>
    <xf numFmtId="0" fontId="37" fillId="0" borderId="24" xfId="3" applyFont="1" applyFill="1" applyBorder="1" applyAlignment="1">
      <alignment vertical="center"/>
    </xf>
    <xf numFmtId="0" fontId="34" fillId="0" borderId="26" xfId="3" applyFont="1" applyFill="1" applyBorder="1" applyAlignment="1">
      <alignment horizontal="left" vertical="center" indent="1"/>
    </xf>
    <xf numFmtId="0" fontId="33" fillId="0" borderId="24" xfId="3" applyFont="1" applyFill="1" applyBorder="1" applyAlignment="1">
      <alignment vertical="center"/>
    </xf>
    <xf numFmtId="0" fontId="34" fillId="0" borderId="25" xfId="3" applyFont="1" applyFill="1" applyBorder="1" applyAlignment="1">
      <alignment horizontal="left" vertical="center" wrapText="1" indent="1"/>
    </xf>
    <xf numFmtId="0" fontId="34" fillId="0" borderId="25" xfId="3" applyFont="1" applyFill="1" applyBorder="1" applyAlignment="1">
      <alignment horizontal="left" vertical="center" wrapText="1" indent="3"/>
    </xf>
    <xf numFmtId="0" fontId="34" fillId="0" borderId="26" xfId="3" applyFont="1" applyFill="1" applyBorder="1" applyAlignment="1">
      <alignment horizontal="left" vertical="center" wrapText="1" indent="3"/>
    </xf>
    <xf numFmtId="0" fontId="34" fillId="0" borderId="26" xfId="3" applyFont="1" applyFill="1" applyBorder="1" applyAlignment="1">
      <alignment horizontal="left" vertical="center" wrapText="1" indent="1"/>
    </xf>
    <xf numFmtId="0" fontId="24" fillId="0" borderId="24" xfId="3" applyFont="1" applyFill="1" applyBorder="1" applyAlignment="1">
      <alignment vertical="center"/>
    </xf>
    <xf numFmtId="0" fontId="36" fillId="0" borderId="25" xfId="2" applyFont="1" applyFill="1" applyBorder="1" applyAlignment="1">
      <alignment horizontal="left" vertical="center" wrapText="1" indent="1"/>
    </xf>
    <xf numFmtId="0" fontId="36" fillId="0" borderId="26" xfId="2" applyFont="1" applyFill="1" applyBorder="1" applyAlignment="1">
      <alignment horizontal="left" vertical="center" wrapText="1" indent="1"/>
    </xf>
    <xf numFmtId="167" fontId="34" fillId="0" borderId="26" xfId="6" applyNumberFormat="1" applyFont="1" applyFill="1" applyBorder="1" applyAlignment="1">
      <alignment vertical="center" wrapText="1"/>
    </xf>
    <xf numFmtId="0" fontId="34" fillId="0" borderId="26" xfId="3" applyFont="1" applyFill="1" applyBorder="1" applyAlignment="1">
      <alignment vertical="center" wrapText="1"/>
    </xf>
    <xf numFmtId="0" fontId="36" fillId="0" borderId="25" xfId="2" applyFont="1" applyFill="1" applyBorder="1" applyAlignment="1">
      <alignment horizontal="left" vertical="center" wrapText="1" indent="3"/>
    </xf>
    <xf numFmtId="0" fontId="36" fillId="0" borderId="26" xfId="2" applyFont="1" applyFill="1" applyBorder="1" applyAlignment="1">
      <alignment horizontal="left" vertical="center" wrapText="1" indent="3"/>
    </xf>
    <xf numFmtId="0" fontId="33" fillId="0" borderId="21" xfId="3" applyFont="1" applyFill="1" applyBorder="1" applyAlignment="1">
      <alignment horizontal="left" vertical="center"/>
    </xf>
    <xf numFmtId="0" fontId="34" fillId="5" borderId="24" xfId="3" applyFont="1" applyFill="1" applyBorder="1" applyAlignment="1">
      <alignment vertical="center" wrapText="1"/>
    </xf>
    <xf numFmtId="0" fontId="24" fillId="5" borderId="24" xfId="3" applyFont="1" applyFill="1" applyBorder="1" applyAlignment="1">
      <alignment vertical="center"/>
    </xf>
    <xf numFmtId="0" fontId="36" fillId="0" borderId="25" xfId="2" applyFont="1" applyFill="1" applyBorder="1" applyAlignment="1">
      <alignment horizontal="left" vertical="center" wrapText="1"/>
    </xf>
    <xf numFmtId="0" fontId="34" fillId="0" borderId="0" xfId="3" applyFont="1" applyFill="1" applyBorder="1" applyAlignment="1">
      <alignment vertical="center" wrapText="1"/>
    </xf>
    <xf numFmtId="0" fontId="24" fillId="0" borderId="2" xfId="3" applyFont="1" applyFill="1" applyBorder="1" applyAlignment="1">
      <alignment vertical="center"/>
    </xf>
    <xf numFmtId="0" fontId="34" fillId="0" borderId="2" xfId="3" applyFont="1" applyFill="1" applyBorder="1" applyAlignment="1">
      <alignment vertical="center" wrapText="1"/>
    </xf>
    <xf numFmtId="0" fontId="24" fillId="0" borderId="0" xfId="3" applyFont="1" applyFill="1" applyBorder="1" applyAlignment="1">
      <alignment vertical="center"/>
    </xf>
    <xf numFmtId="0" fontId="34" fillId="7" borderId="25" xfId="3" applyFont="1" applyFill="1" applyBorder="1" applyAlignment="1">
      <alignment vertical="center" wrapText="1"/>
    </xf>
    <xf numFmtId="0" fontId="34" fillId="7" borderId="26" xfId="3" applyFont="1" applyFill="1" applyBorder="1" applyAlignment="1">
      <alignment vertical="center" wrapText="1"/>
    </xf>
    <xf numFmtId="0" fontId="36" fillId="7" borderId="26" xfId="4" applyFont="1" applyFill="1" applyBorder="1" applyAlignment="1">
      <alignment vertical="center"/>
    </xf>
    <xf numFmtId="0" fontId="34" fillId="7" borderId="25" xfId="3" applyFont="1" applyFill="1" applyBorder="1" applyAlignment="1">
      <alignment horizontal="left" vertical="center" wrapText="1" indent="3"/>
    </xf>
    <xf numFmtId="0" fontId="24" fillId="7" borderId="26" xfId="3" applyFont="1" applyFill="1" applyBorder="1" applyAlignment="1">
      <alignment vertical="center"/>
    </xf>
    <xf numFmtId="0" fontId="24" fillId="7" borderId="25" xfId="3" applyFont="1" applyFill="1" applyBorder="1" applyAlignment="1">
      <alignment vertical="center"/>
    </xf>
    <xf numFmtId="0" fontId="56" fillId="0" borderId="0" xfId="3" applyFont="1" applyFill="1" applyBorder="1" applyAlignment="1">
      <alignment horizontal="left" vertical="center"/>
    </xf>
    <xf numFmtId="0" fontId="57" fillId="0" borderId="0" xfId="3" applyNumberFormat="1" applyFont="1" applyFill="1" applyBorder="1" applyAlignment="1">
      <alignment vertical="center"/>
    </xf>
    <xf numFmtId="0" fontId="43" fillId="0" borderId="0" xfId="3" applyNumberFormat="1" applyFont="1" applyFill="1" applyBorder="1" applyAlignment="1">
      <alignment vertical="center"/>
    </xf>
    <xf numFmtId="164" fontId="43" fillId="0" borderId="0" xfId="1" applyFont="1" applyFill="1" applyAlignment="1">
      <alignment horizontal="left" vertical="center"/>
    </xf>
    <xf numFmtId="0" fontId="43" fillId="0" borderId="0" xfId="3" applyFont="1" applyFill="1" applyBorder="1" applyAlignment="1">
      <alignment vertical="center"/>
    </xf>
    <xf numFmtId="168" fontId="43" fillId="0" borderId="0" xfId="1" applyNumberFormat="1" applyFont="1" applyFill="1" applyAlignment="1">
      <alignment horizontal="left" vertical="center"/>
    </xf>
    <xf numFmtId="0" fontId="43" fillId="0" borderId="0" xfId="3" applyNumberFormat="1" applyFont="1" applyFill="1" applyAlignment="1">
      <alignment horizontal="left" vertical="center"/>
    </xf>
    <xf numFmtId="0" fontId="43" fillId="8" borderId="29" xfId="3" applyNumberFormat="1" applyFont="1" applyFill="1" applyBorder="1" applyAlignment="1">
      <alignment vertical="center"/>
    </xf>
    <xf numFmtId="0" fontId="43" fillId="6" borderId="21" xfId="3" applyFont="1" applyFill="1" applyBorder="1" applyAlignment="1">
      <alignment vertical="center"/>
    </xf>
    <xf numFmtId="0" fontId="43" fillId="8" borderId="30" xfId="3" applyNumberFormat="1" applyFont="1" applyFill="1" applyBorder="1" applyAlignment="1">
      <alignment vertical="center"/>
    </xf>
    <xf numFmtId="0" fontId="26" fillId="6" borderId="0" xfId="0" applyFont="1" applyFill="1" applyBorder="1" applyAlignment="1">
      <alignment vertical="center"/>
    </xf>
    <xf numFmtId="0" fontId="33" fillId="0" borderId="0" xfId="0" applyFont="1" applyAlignment="1"/>
    <xf numFmtId="168" fontId="33" fillId="0" borderId="0" xfId="1" applyNumberFormat="1" applyFont="1"/>
    <xf numFmtId="0" fontId="43" fillId="0" borderId="0" xfId="0" applyFont="1"/>
    <xf numFmtId="164" fontId="33" fillId="0" borderId="0" xfId="1" applyFont="1"/>
    <xf numFmtId="0" fontId="56" fillId="0" borderId="33" xfId="0" applyFont="1" applyBorder="1"/>
    <xf numFmtId="0" fontId="56" fillId="0" borderId="16" xfId="0" applyFont="1" applyBorder="1"/>
    <xf numFmtId="164" fontId="56" fillId="0" borderId="34" xfId="1" applyFont="1" applyBorder="1"/>
    <xf numFmtId="0" fontId="60" fillId="0" borderId="0" xfId="5" applyFont="1"/>
    <xf numFmtId="0" fontId="56" fillId="3" borderId="2" xfId="0" applyFont="1" applyFill="1" applyBorder="1" applyAlignment="1">
      <alignment vertical="center"/>
    </xf>
    <xf numFmtId="0" fontId="33" fillId="0" borderId="0" xfId="3" applyFont="1" applyFill="1" applyBorder="1" applyAlignment="1">
      <alignment vertical="center"/>
    </xf>
    <xf numFmtId="164" fontId="33" fillId="0" borderId="0" xfId="1" applyFont="1" applyAlignment="1">
      <alignment horizontal="right"/>
    </xf>
    <xf numFmtId="0" fontId="60" fillId="0" borderId="0" xfId="5" applyNumberFormat="1" applyFont="1"/>
    <xf numFmtId="164" fontId="33" fillId="0" borderId="0" xfId="0" applyNumberFormat="1" applyFont="1"/>
    <xf numFmtId="0" fontId="43" fillId="6" borderId="0" xfId="3" applyFont="1" applyFill="1" applyBorder="1" applyAlignment="1">
      <alignment horizontal="left" vertical="center" indent="1"/>
    </xf>
    <xf numFmtId="0" fontId="43" fillId="6" borderId="0" xfId="3" applyFont="1" applyFill="1" applyBorder="1" applyAlignment="1">
      <alignment horizontal="left" vertical="center"/>
    </xf>
    <xf numFmtId="164" fontId="43" fillId="6" borderId="0" xfId="1" applyFont="1" applyFill="1" applyBorder="1" applyAlignment="1">
      <alignment horizontal="left" vertical="center"/>
    </xf>
    <xf numFmtId="0" fontId="56" fillId="6" borderId="1" xfId="3" applyFont="1" applyFill="1" applyBorder="1" applyAlignment="1">
      <alignment horizontal="left" vertical="center"/>
    </xf>
    <xf numFmtId="164" fontId="56" fillId="6" borderId="1" xfId="1" applyFont="1" applyFill="1" applyBorder="1" applyAlignment="1">
      <alignment horizontal="left" vertical="center"/>
    </xf>
    <xf numFmtId="0" fontId="43" fillId="6" borderId="1" xfId="3" applyFont="1" applyFill="1" applyBorder="1" applyAlignment="1">
      <alignment horizontal="left" vertical="center"/>
    </xf>
    <xf numFmtId="164" fontId="43" fillId="6" borderId="1" xfId="1" applyFont="1" applyFill="1" applyBorder="1" applyAlignment="1">
      <alignment horizontal="left" vertical="center"/>
    </xf>
    <xf numFmtId="0" fontId="43" fillId="6" borderId="1" xfId="0" applyFont="1" applyFill="1" applyBorder="1"/>
    <xf numFmtId="0" fontId="43" fillId="6" borderId="20" xfId="3" applyFont="1" applyFill="1" applyBorder="1" applyAlignment="1">
      <alignment horizontal="left" vertical="center"/>
    </xf>
    <xf numFmtId="164" fontId="43" fillId="6" borderId="20" xfId="1" applyFont="1" applyFill="1" applyBorder="1" applyAlignment="1">
      <alignment horizontal="left" vertical="center"/>
    </xf>
    <xf numFmtId="0" fontId="44" fillId="0" borderId="0" xfId="3" applyFont="1" applyFill="1" applyAlignment="1">
      <alignment horizontal="left" vertical="center"/>
    </xf>
    <xf numFmtId="0" fontId="56" fillId="6" borderId="0" xfId="0" applyFont="1" applyFill="1" applyBorder="1" applyAlignment="1">
      <alignment vertical="center"/>
    </xf>
    <xf numFmtId="0" fontId="62" fillId="0" borderId="0" xfId="3" applyFont="1" applyFill="1" applyBorder="1" applyAlignment="1">
      <alignment horizontal="left" vertical="center"/>
    </xf>
    <xf numFmtId="0" fontId="62" fillId="0" borderId="0" xfId="3" applyFont="1" applyFill="1" applyAlignment="1">
      <alignment horizontal="left" vertical="center"/>
    </xf>
    <xf numFmtId="0" fontId="62" fillId="0" borderId="0" xfId="3" applyFont="1" applyFill="1" applyBorder="1" applyAlignment="1">
      <alignment vertical="center"/>
    </xf>
    <xf numFmtId="0" fontId="62" fillId="0" borderId="0" xfId="3" quotePrefix="1" applyFont="1" applyFill="1" applyBorder="1" applyAlignment="1">
      <alignment horizontal="left" vertical="center"/>
    </xf>
    <xf numFmtId="0" fontId="5" fillId="0" borderId="14" xfId="0" applyFont="1" applyFill="1" applyBorder="1" applyAlignment="1"/>
    <xf numFmtId="0" fontId="5" fillId="0" borderId="15" xfId="0" applyFont="1" applyFill="1" applyBorder="1" applyAlignment="1"/>
    <xf numFmtId="0" fontId="33" fillId="7" borderId="0" xfId="3" applyFont="1" applyFill="1" applyBorder="1" applyAlignment="1">
      <alignment horizontal="right" vertical="center"/>
    </xf>
    <xf numFmtId="0" fontId="2" fillId="0" borderId="0" xfId="3" applyFont="1" applyFill="1" applyAlignment="1">
      <alignment horizontal="left" vertical="center"/>
    </xf>
    <xf numFmtId="0" fontId="33" fillId="0" borderId="25" xfId="3" applyFont="1" applyFill="1" applyBorder="1" applyAlignment="1">
      <alignment vertical="center"/>
    </xf>
    <xf numFmtId="0" fontId="36" fillId="0" borderId="26" xfId="2" applyFont="1" applyFill="1" applyBorder="1" applyAlignment="1">
      <alignment horizontal="left" vertical="center" wrapText="1" indent="2"/>
    </xf>
    <xf numFmtId="0" fontId="36" fillId="0" borderId="24" xfId="2" applyFont="1" applyFill="1" applyBorder="1" applyAlignment="1">
      <alignment horizontal="left" vertical="center" wrapText="1" indent="2"/>
    </xf>
    <xf numFmtId="0" fontId="33" fillId="0" borderId="1" xfId="3" applyFont="1" applyFill="1" applyBorder="1" applyAlignment="1">
      <alignment horizontal="left" vertical="center"/>
    </xf>
    <xf numFmtId="0" fontId="34" fillId="7" borderId="26" xfId="3" applyFont="1" applyFill="1" applyBorder="1" applyAlignment="1">
      <alignment horizontal="left" vertical="center" wrapText="1" indent="3"/>
    </xf>
    <xf numFmtId="0" fontId="28" fillId="0" borderId="9" xfId="2" applyFont="1" applyFill="1" applyBorder="1" applyAlignment="1" applyProtection="1">
      <alignment horizontal="left" vertical="center" wrapText="1"/>
      <protection locked="0"/>
    </xf>
    <xf numFmtId="0" fontId="34" fillId="0" borderId="2" xfId="3" applyFont="1" applyFill="1" applyBorder="1" applyAlignment="1">
      <alignment vertical="center"/>
    </xf>
    <xf numFmtId="0" fontId="34" fillId="0" borderId="2" xfId="3" applyFont="1" applyFill="1" applyBorder="1" applyAlignment="1" applyProtection="1">
      <alignment horizontal="left" vertical="center" indent="4"/>
      <protection locked="0"/>
    </xf>
    <xf numFmtId="0" fontId="53" fillId="7" borderId="2" xfId="4" applyFont="1" applyFill="1" applyBorder="1" applyAlignment="1">
      <alignment vertical="center" wrapText="1"/>
    </xf>
    <xf numFmtId="0" fontId="28" fillId="0" borderId="37" xfId="2" applyFont="1" applyFill="1" applyBorder="1" applyAlignment="1" applyProtection="1">
      <alignment vertical="center"/>
      <protection locked="0"/>
    </xf>
    <xf numFmtId="0" fontId="16" fillId="0" borderId="0" xfId="3" applyFont="1" applyFill="1" applyBorder="1" applyAlignment="1" applyProtection="1">
      <alignment vertical="center"/>
      <protection locked="0"/>
    </xf>
    <xf numFmtId="0" fontId="68" fillId="0" borderId="2" xfId="3" applyFont="1" applyFill="1" applyBorder="1" applyAlignment="1" applyProtection="1">
      <alignment horizontal="left" vertical="center"/>
      <protection locked="0"/>
    </xf>
    <xf numFmtId="0" fontId="69" fillId="0" borderId="2" xfId="3" applyFont="1" applyFill="1" applyBorder="1" applyAlignment="1">
      <alignment horizontal="left" vertical="center"/>
    </xf>
    <xf numFmtId="0" fontId="68" fillId="0" borderId="2" xfId="3" applyFont="1" applyFill="1" applyBorder="1" applyAlignment="1">
      <alignment horizontal="left" vertical="center"/>
    </xf>
    <xf numFmtId="0" fontId="70" fillId="0" borderId="2" xfId="3" applyFont="1" applyFill="1" applyBorder="1" applyAlignment="1">
      <alignment horizontal="left" vertical="center"/>
    </xf>
    <xf numFmtId="0" fontId="69" fillId="0" borderId="0" xfId="3" applyFont="1" applyFill="1" applyBorder="1" applyAlignment="1">
      <alignment horizontal="left" vertical="center"/>
    </xf>
    <xf numFmtId="0" fontId="68" fillId="0" borderId="0" xfId="3" applyFont="1" applyFill="1" applyBorder="1" applyAlignment="1">
      <alignment horizontal="left" vertical="center"/>
    </xf>
    <xf numFmtId="0" fontId="70" fillId="0" borderId="0" xfId="3" applyFont="1" applyFill="1" applyBorder="1" applyAlignment="1">
      <alignment horizontal="left" vertical="center"/>
    </xf>
    <xf numFmtId="0" fontId="69" fillId="0" borderId="0" xfId="3" applyFont="1" applyFill="1" applyAlignment="1">
      <alignment horizontal="left" vertical="center"/>
    </xf>
    <xf numFmtId="0" fontId="34" fillId="0" borderId="0" xfId="3" applyFont="1" applyFill="1" applyBorder="1" applyAlignment="1">
      <alignment horizontal="left" vertical="center" wrapText="1" indent="3"/>
    </xf>
    <xf numFmtId="164" fontId="33" fillId="0" borderId="0" xfId="1" applyFont="1" applyFill="1" applyAlignment="1">
      <alignment horizontal="left" vertical="center"/>
    </xf>
    <xf numFmtId="0" fontId="1" fillId="0" borderId="0" xfId="3" applyFont="1" applyFill="1" applyAlignment="1">
      <alignment horizontal="left" vertical="center"/>
    </xf>
    <xf numFmtId="0" fontId="71" fillId="0" borderId="25" xfId="2" applyFont="1" applyFill="1" applyBorder="1" applyAlignment="1">
      <alignment horizontal="left" vertical="center" wrapText="1"/>
    </xf>
    <xf numFmtId="0" fontId="30" fillId="4" borderId="35" xfId="3" applyFont="1" applyFill="1" applyBorder="1" applyAlignment="1">
      <alignment horizontal="left" vertical="center" wrapText="1"/>
    </xf>
    <xf numFmtId="0" fontId="24" fillId="0" borderId="42" xfId="3" applyFont="1" applyFill="1" applyBorder="1" applyAlignment="1">
      <alignment vertical="center"/>
    </xf>
    <xf numFmtId="2" fontId="34" fillId="0" borderId="26" xfId="3" applyNumberFormat="1" applyFont="1" applyFill="1" applyBorder="1" applyAlignment="1">
      <alignment vertical="center"/>
    </xf>
    <xf numFmtId="0" fontId="22" fillId="0" borderId="0" xfId="0" applyFont="1"/>
    <xf numFmtId="0" fontId="33" fillId="0" borderId="0" xfId="3" applyFont="1" applyFill="1" applyAlignment="1">
      <alignment horizontal="left" vertical="center"/>
    </xf>
    <xf numFmtId="0" fontId="72" fillId="0" borderId="33" xfId="0" applyFont="1" applyBorder="1"/>
    <xf numFmtId="43" fontId="33" fillId="0" borderId="0" xfId="0" applyNumberFormat="1" applyFont="1"/>
    <xf numFmtId="0" fontId="56" fillId="0" borderId="0" xfId="0" applyFont="1" applyBorder="1"/>
    <xf numFmtId="164" fontId="56" fillId="0" borderId="0" xfId="1" applyFont="1" applyBorder="1"/>
    <xf numFmtId="168" fontId="22" fillId="0" borderId="0" xfId="0" applyNumberFormat="1" applyFont="1"/>
    <xf numFmtId="0" fontId="22" fillId="0" borderId="0" xfId="0" applyNumberFormat="1" applyFont="1"/>
    <xf numFmtId="43" fontId="22" fillId="0" borderId="0" xfId="0" applyNumberFormat="1" applyFont="1"/>
    <xf numFmtId="49" fontId="0" fillId="0" borderId="0" xfId="0" applyNumberFormat="1" applyAlignment="1"/>
    <xf numFmtId="0" fontId="0" fillId="0" borderId="0" xfId="0" applyAlignment="1">
      <alignment horizontal="left"/>
    </xf>
    <xf numFmtId="0" fontId="35" fillId="0" borderId="0" xfId="3" applyFont="1" applyFill="1" applyBorder="1" applyAlignment="1">
      <alignment horizontal="left" vertical="center" wrapText="1"/>
    </xf>
    <xf numFmtId="0" fontId="50" fillId="6" borderId="0" xfId="2" applyFont="1" applyFill="1" applyBorder="1" applyAlignment="1">
      <alignment vertical="center"/>
    </xf>
    <xf numFmtId="0" fontId="28" fillId="6" borderId="3" xfId="2" applyFont="1" applyFill="1" applyBorder="1" applyAlignment="1">
      <alignment horizontal="center" vertical="center"/>
    </xf>
    <xf numFmtId="0" fontId="39" fillId="6" borderId="0" xfId="2" applyFont="1" applyFill="1" applyBorder="1" applyAlignment="1">
      <alignment vertical="center" wrapText="1"/>
    </xf>
    <xf numFmtId="0" fontId="34" fillId="6" borderId="0" xfId="3" applyFont="1" applyFill="1" applyBorder="1" applyAlignment="1">
      <alignment horizontal="left" vertical="center" wrapText="1" indent="2"/>
    </xf>
    <xf numFmtId="0" fontId="28" fillId="6" borderId="17"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19" xfId="2" applyFont="1" applyFill="1" applyBorder="1" applyAlignment="1">
      <alignment horizontal="center" vertical="center"/>
    </xf>
    <xf numFmtId="0" fontId="37" fillId="6" borderId="0" xfId="2" applyFont="1" applyFill="1" applyBorder="1" applyAlignment="1">
      <alignment vertical="center"/>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61" fillId="6" borderId="0" xfId="3" applyFont="1" applyFill="1" applyAlignment="1">
      <alignment horizontal="left" vertical="center"/>
    </xf>
    <xf numFmtId="0" fontId="36" fillId="6" borderId="0" xfId="3" applyFont="1" applyFill="1" applyBorder="1" applyAlignment="1">
      <alignment horizontal="left" vertical="center" wrapText="1" indent="3"/>
    </xf>
    <xf numFmtId="0" fontId="43" fillId="6" borderId="0" xfId="3" applyFont="1" applyFill="1" applyBorder="1" applyAlignment="1">
      <alignment horizontal="left" vertical="center" wrapText="1" indent="3"/>
    </xf>
    <xf numFmtId="0" fontId="24" fillId="0" borderId="44" xfId="3" applyFont="1" applyFill="1" applyBorder="1" applyAlignment="1">
      <alignment vertical="center"/>
    </xf>
    <xf numFmtId="0" fontId="24" fillId="0" borderId="45" xfId="3" applyFont="1" applyFill="1" applyBorder="1" applyAlignment="1">
      <alignment vertical="center"/>
    </xf>
    <xf numFmtId="0" fontId="35" fillId="0" borderId="40" xfId="3" applyFont="1" applyFill="1" applyBorder="1" applyAlignment="1">
      <alignment horizontal="left" vertical="center"/>
    </xf>
    <xf numFmtId="0" fontId="39" fillId="6" borderId="0" xfId="2" applyFont="1" applyFill="1"/>
    <xf numFmtId="0" fontId="21" fillId="0" borderId="0" xfId="0" applyFont="1" applyFill="1" applyBorder="1" applyAlignment="1">
      <alignment vertical="center"/>
    </xf>
    <xf numFmtId="0" fontId="20" fillId="0" borderId="0" xfId="2" applyFont="1" applyFill="1" applyBorder="1" applyAlignment="1">
      <alignment horizontal="center" vertical="center"/>
    </xf>
    <xf numFmtId="0" fontId="43" fillId="6" borderId="0" xfId="3" applyFont="1" applyFill="1" applyBorder="1" applyAlignment="1">
      <alignment vertical="center" wrapText="1"/>
    </xf>
    <xf numFmtId="0" fontId="28" fillId="6" borderId="43" xfId="2" applyFont="1" applyFill="1" applyBorder="1" applyAlignment="1">
      <alignment horizontal="center" vertical="center"/>
    </xf>
    <xf numFmtId="0" fontId="28" fillId="6" borderId="22" xfId="2" applyFont="1" applyFill="1" applyBorder="1" applyAlignment="1">
      <alignment horizontal="center" vertical="center"/>
    </xf>
    <xf numFmtId="0" fontId="28" fillId="6" borderId="41" xfId="2" applyFont="1" applyFill="1" applyBorder="1" applyAlignment="1">
      <alignment horizontal="center" vertical="center"/>
    </xf>
    <xf numFmtId="0" fontId="28" fillId="6" borderId="0" xfId="2" applyFont="1" applyFill="1" applyBorder="1" applyAlignment="1">
      <alignment horizontal="center" vertical="center"/>
    </xf>
    <xf numFmtId="0" fontId="53" fillId="6" borderId="0" xfId="2" applyFont="1" applyFill="1"/>
    <xf numFmtId="0" fontId="33" fillId="0" borderId="0" xfId="3" applyFont="1" applyFill="1" applyAlignment="1">
      <alignment horizontal="left" vertical="center"/>
    </xf>
    <xf numFmtId="0" fontId="16" fillId="6" borderId="0" xfId="3" applyFont="1" applyFill="1" applyBorder="1" applyAlignment="1">
      <alignment vertical="center"/>
    </xf>
    <xf numFmtId="0" fontId="54" fillId="6" borderId="0" xfId="3" applyFont="1" applyFill="1" applyBorder="1" applyAlignment="1">
      <alignment horizontal="left" vertical="center"/>
    </xf>
    <xf numFmtId="0" fontId="43" fillId="0" borderId="0" xfId="3" applyFont="1" applyFill="1" applyBorder="1" applyAlignment="1">
      <alignment horizontal="left" vertical="center"/>
    </xf>
    <xf numFmtId="0" fontId="25" fillId="7" borderId="0" xfId="3" applyFont="1" applyFill="1" applyBorder="1" applyAlignment="1">
      <alignment vertical="center"/>
    </xf>
    <xf numFmtId="0" fontId="57" fillId="9" borderId="27" xfId="3" applyNumberFormat="1" applyFont="1" applyFill="1" applyBorder="1" applyAlignment="1">
      <alignment horizontal="left" vertical="center"/>
    </xf>
    <xf numFmtId="0" fontId="57" fillId="9" borderId="1" xfId="3" applyNumberFormat="1" applyFont="1" applyFill="1" applyBorder="1" applyAlignment="1">
      <alignment horizontal="left" vertical="center"/>
    </xf>
    <xf numFmtId="0" fontId="57" fillId="9" borderId="28" xfId="3" applyNumberFormat="1" applyFont="1" applyFill="1" applyBorder="1" applyAlignment="1">
      <alignment horizontal="left" vertical="center"/>
    </xf>
    <xf numFmtId="0" fontId="24" fillId="0" borderId="42" xfId="3" applyFont="1" applyFill="1" applyBorder="1" applyAlignment="1">
      <alignment vertical="center"/>
    </xf>
    <xf numFmtId="0" fontId="63" fillId="7" borderId="0" xfId="2" applyFont="1" applyFill="1" applyBorder="1" applyAlignment="1">
      <alignment horizontal="left" vertical="center" wrapText="1"/>
    </xf>
    <xf numFmtId="0" fontId="63" fillId="7" borderId="4" xfId="2" applyFont="1" applyFill="1" applyBorder="1" applyAlignment="1">
      <alignment horizontal="left" vertical="center" wrapText="1"/>
    </xf>
    <xf numFmtId="0" fontId="53" fillId="0" borderId="0" xfId="2" applyFont="1" applyFill="1" applyBorder="1" applyAlignment="1">
      <alignment horizontal="left" vertical="center" wrapText="1"/>
    </xf>
    <xf numFmtId="0" fontId="53" fillId="6" borderId="4" xfId="2" applyFont="1" applyFill="1" applyBorder="1" applyAlignment="1">
      <alignment horizontal="left" vertical="center" wrapText="1"/>
    </xf>
    <xf numFmtId="0" fontId="61" fillId="6" borderId="0" xfId="0" applyFont="1" applyFill="1" applyAlignment="1">
      <alignment vertical="center" wrapText="1"/>
    </xf>
    <xf numFmtId="0" fontId="43" fillId="6" borderId="0" xfId="0" applyFont="1" applyFill="1" applyAlignment="1">
      <alignment horizontal="left" vertical="center" wrapText="1"/>
    </xf>
    <xf numFmtId="0" fontId="43" fillId="6" borderId="0" xfId="0" applyFont="1" applyFill="1" applyAlignment="1">
      <alignment horizontal="left" vertical="center" wrapText="1" indent="3"/>
    </xf>
    <xf numFmtId="0" fontId="36" fillId="6" borderId="0" xfId="3" applyFont="1" applyFill="1" applyAlignment="1">
      <alignment horizontal="left" vertical="center" wrapText="1" indent="3"/>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Border="1" applyAlignment="1">
      <alignment vertical="center"/>
    </xf>
    <xf numFmtId="0" fontId="34" fillId="0" borderId="2" xfId="3" applyFont="1" applyFill="1" applyBorder="1" applyAlignment="1" applyProtection="1">
      <alignment vertical="center"/>
      <protection locked="0"/>
    </xf>
    <xf numFmtId="0" fontId="24" fillId="0" borderId="0" xfId="3" applyFont="1" applyFill="1" applyBorder="1" applyAlignment="1">
      <alignment vertical="center"/>
    </xf>
    <xf numFmtId="0" fontId="43" fillId="6" borderId="0" xfId="0" applyFont="1" applyFill="1" applyAlignment="1">
      <alignment horizontal="left" vertical="center" wrapText="1" indent="2"/>
    </xf>
    <xf numFmtId="0" fontId="43" fillId="6" borderId="0" xfId="3" applyFont="1" applyFill="1" applyBorder="1" applyAlignment="1">
      <alignment horizontal="left" vertical="center" indent="1"/>
    </xf>
    <xf numFmtId="0" fontId="22" fillId="0" borderId="0" xfId="0" applyFont="1"/>
    <xf numFmtId="0" fontId="27" fillId="6" borderId="0" xfId="0" applyFont="1" applyFill="1" applyBorder="1" applyAlignment="1">
      <alignment vertical="center"/>
    </xf>
    <xf numFmtId="0" fontId="23" fillId="6" borderId="0" xfId="0" applyFont="1" applyFill="1" applyAlignment="1">
      <alignment vertical="center" wrapText="1"/>
    </xf>
    <xf numFmtId="0" fontId="24" fillId="0" borderId="2" xfId="3" applyFont="1" applyFill="1" applyBorder="1" applyAlignment="1">
      <alignment vertical="center"/>
    </xf>
  </cellXfs>
  <cellStyles count="7">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8"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81214" y="1006929"/>
          <a:ext cx="13198929" cy="45925"/>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9571" y="0"/>
          <a:ext cx="18551072"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6:I32" totalsRowShown="0" headerRowDxfId="100" dataDxfId="99" tableBorderDxfId="98" headerRowCellStyle="Normal 2">
  <autoFilter ref="B26:I32" xr:uid="{29A02D02-B15A-4451-BC82-381511A5580C}"/>
  <tableColumns count="8">
    <tableColumn id="1" xr3:uid="{8CC8A279-3D52-433B-A927-54271A548F95}" name="Full company name" dataDxfId="97"/>
    <tableColumn id="7" xr3:uid="{6199F5EF-D667-4A2E-B4B6-E28C9D86CE7D}" name="Company type" dataDxfId="96" dataCellStyle="Normal 2"/>
    <tableColumn id="2" xr3:uid="{47CFFE63-62E9-4C2F-AF7A-8C998C2115DD}" name="Company ID number" dataDxfId="95"/>
    <tableColumn id="5" xr3:uid="{44126531-1251-489D-817D-0BB675AD4463}" name="Sector" dataDxfId="94" dataCellStyle="Normal 2"/>
    <tableColumn id="3" xr3:uid="{B0C9D6BC-CD8D-487B-AAF5-C67B584CF297}" name="Commodities (comma-seperated)" dataDxfId="93" dataCellStyle="Normal 2"/>
    <tableColumn id="4" xr3:uid="{647342AE-9A02-48F4-8A87-5A810456D069}" name="Stock exchange listing or company website " dataDxfId="92" dataCellStyle="Comma"/>
    <tableColumn id="8" xr3:uid="{A71D3E18-CE7F-4A3A-9C59-406CFD09BD83}" name="Audited financial statement (or balance sheet, cash flows, profit/loss statement if unavailable)" dataDxfId="91" dataCellStyle="Comma"/>
    <tableColumn id="6" xr3:uid="{2A2434D1-ADCC-40FE-8B5D-B8088719FA46}" name="Payments to Governments Report" dataDxfId="90"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20" totalsRowShown="0" headerRowDxfId="89" dataDxfId="88" tableBorderDxfId="87" headerRowCellStyle="Normal 2">
  <autoFilter ref="B14:E20" xr:uid="{A8B4B39C-0D0F-4818-88C8-91C925EC55AF}"/>
  <tableColumns count="4">
    <tableColumn id="1" xr3:uid="{A514468B-E09B-48E0-A959-4DFDD8AB4C35}" name="Full name of agency" dataDxfId="86"/>
    <tableColumn id="4" xr3:uid="{E93FD104-7FE2-4A59-B947-6626A8244D37}" name="Agency type" dataDxfId="85" dataCellStyle="Normal 2"/>
    <tableColumn id="2" xr3:uid="{AB7B7E22-1DB9-44DD-B707-BD73D8566D73}" name="ID number (if applicable)" dataDxfId="84"/>
    <tableColumn id="3" xr3:uid="{D4ED04ED-28EF-4370-8F5D-96FBFBDE5D1D}" name="Total reported" dataDxfId="83"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35:J52" totalsRowShown="0" headerRowDxfId="82" dataDxfId="81" tableBorderDxfId="80" headerRowCellStyle="Normal 2">
  <autoFilter ref="B35:J52"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8" totalsRowShown="0" headerRowDxfId="70" dataDxfId="69">
  <autoFilter ref="B21:K48" xr:uid="{00000000-0009-0000-0100-000006000000}"/>
  <tableColumns count="10">
    <tableColumn id="8" xr3:uid="{00000000-0010-0000-0000-000008000000}" name="GFS Level 1" dataDxfId="68"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67"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66"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65"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dataCellStyle="Comma"/>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31" totalsRowShown="0" headerRowDxfId="58" dataDxfId="57">
  <autoFilter ref="B14:N31" xr:uid="{F6A9E8DB-AAD3-4F23-BDF8-F73CD40C929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dataCellStyle="Comma"/>
    <tableColumn id="2" xr3:uid="{43916E52-B1CF-479E-90B0-1D04D88358CC}" name="Project name" dataDxfId="50"/>
    <tableColumn id="13" xr3:uid="{34B04123-A3F5-4642-9FBB-D99F80C5C76E}" name="Reporting currency" dataDxfId="49"/>
    <tableColumn id="14" xr3:uid="{6349802A-D43D-4C34-8E59-A12205BD358D}" name="Revenue value" dataDxfId="48" dataCellStyle="Comma"/>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printerSettings" Target="../printerSettings/printerSettings3.bin"/><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iti.org/summary-data-template" TargetMode="External"/><Relationship Id="rId7" Type="http://schemas.openxmlformats.org/officeDocument/2006/relationships/table" Target="../tables/table3.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3" zoomScale="70" zoomScaleNormal="70" workbookViewId="0">
      <selection activeCell="H34" sqref="H34"/>
    </sheetView>
  </sheetViews>
  <sheetFormatPr defaultColWidth="4" defaultRowHeight="24" customHeight="1" x14ac:dyDescent="0.35"/>
  <cols>
    <col min="1" max="1" width="4" style="26"/>
    <col min="2" max="2" width="4" style="26" hidden="1" customWidth="1"/>
    <col min="3" max="3" width="76.54296875" style="26" customWidth="1"/>
    <col min="4" max="4" width="2.81640625" style="26" customWidth="1"/>
    <col min="5" max="5" width="56.1796875" style="26" customWidth="1"/>
    <col min="6" max="6" width="2.81640625" style="26" customWidth="1"/>
    <col min="7" max="7" width="50.54296875" style="26" customWidth="1"/>
    <col min="8" max="16384" width="4" style="26"/>
  </cols>
  <sheetData>
    <row r="1" spans="2:7" ht="15.75" customHeight="1" x14ac:dyDescent="0.35">
      <c r="C1" s="27"/>
    </row>
    <row r="2" spans="2:7" ht="15" x14ac:dyDescent="0.35">
      <c r="C2" s="28"/>
      <c r="E2" s="28"/>
    </row>
    <row r="3" spans="2:7" ht="15" x14ac:dyDescent="0.35">
      <c r="B3" s="28"/>
      <c r="C3" s="28"/>
      <c r="E3" s="29"/>
      <c r="G3" s="29"/>
    </row>
    <row r="4" spans="2:7" ht="15" x14ac:dyDescent="0.35">
      <c r="B4" s="28"/>
      <c r="C4" s="28"/>
      <c r="E4" s="29" t="s">
        <v>1679</v>
      </c>
      <c r="G4" s="226" t="s">
        <v>1680</v>
      </c>
    </row>
    <row r="5" spans="2:7" ht="15" x14ac:dyDescent="0.35">
      <c r="B5" s="28"/>
    </row>
    <row r="6" spans="2:7" ht="3.75" customHeight="1" x14ac:dyDescent="0.35">
      <c r="B6" s="28"/>
    </row>
    <row r="7" spans="2:7" ht="3.75" customHeight="1" x14ac:dyDescent="0.35">
      <c r="B7" s="28"/>
    </row>
    <row r="8" spans="2:7" ht="15" x14ac:dyDescent="0.35">
      <c r="B8" s="28"/>
    </row>
    <row r="9" spans="2:7" ht="15" x14ac:dyDescent="0.35">
      <c r="B9" s="28"/>
      <c r="C9" s="51"/>
      <c r="D9" s="52"/>
      <c r="E9" s="52"/>
      <c r="F9" s="53"/>
      <c r="G9" s="53"/>
    </row>
    <row r="10" spans="2:7" ht="22.5" x14ac:dyDescent="0.35">
      <c r="B10" s="28"/>
      <c r="C10" s="131" t="s">
        <v>0</v>
      </c>
      <c r="D10" s="54"/>
      <c r="E10" s="54"/>
      <c r="F10" s="53"/>
      <c r="G10" s="53"/>
    </row>
    <row r="11" spans="2:7" ht="15" x14ac:dyDescent="0.35">
      <c r="B11" s="28"/>
      <c r="C11" s="55" t="s">
        <v>1917</v>
      </c>
      <c r="D11" s="56"/>
      <c r="E11" s="56"/>
      <c r="F11" s="53"/>
      <c r="G11" s="53"/>
    </row>
    <row r="12" spans="2:7" ht="15" x14ac:dyDescent="0.35">
      <c r="B12" s="28"/>
      <c r="C12" s="51"/>
      <c r="D12" s="52"/>
      <c r="E12" s="52"/>
      <c r="F12" s="53"/>
      <c r="G12" s="53"/>
    </row>
    <row r="13" spans="2:7" ht="15" x14ac:dyDescent="0.35">
      <c r="B13" s="28"/>
      <c r="C13" s="57" t="s">
        <v>1999</v>
      </c>
      <c r="D13" s="52"/>
      <c r="E13" s="52"/>
      <c r="F13" s="53"/>
      <c r="G13" s="53"/>
    </row>
    <row r="14" spans="2:7" ht="15" x14ac:dyDescent="0.35">
      <c r="B14" s="28"/>
      <c r="C14" s="269" t="s">
        <v>5</v>
      </c>
      <c r="D14" s="269"/>
      <c r="E14" s="269"/>
      <c r="F14" s="53"/>
      <c r="G14" s="53"/>
    </row>
    <row r="15" spans="2:7" ht="15" x14ac:dyDescent="0.35">
      <c r="B15" s="28"/>
      <c r="C15" s="58"/>
      <c r="D15" s="58"/>
      <c r="E15" s="58"/>
      <c r="F15" s="53"/>
      <c r="G15" s="53"/>
    </row>
    <row r="16" spans="2:7" ht="15" x14ac:dyDescent="0.35">
      <c r="B16" s="28"/>
      <c r="C16" s="59" t="s">
        <v>1682</v>
      </c>
      <c r="D16" s="60"/>
      <c r="E16" s="60"/>
      <c r="F16" s="53"/>
      <c r="G16" s="53"/>
    </row>
    <row r="17" spans="2:7" ht="15" x14ac:dyDescent="0.35">
      <c r="B17" s="28"/>
      <c r="C17" s="61" t="s">
        <v>1683</v>
      </c>
      <c r="D17" s="60"/>
      <c r="E17" s="60"/>
      <c r="F17" s="53"/>
      <c r="G17" s="53"/>
    </row>
    <row r="18" spans="2:7" ht="15" x14ac:dyDescent="0.35">
      <c r="B18" s="28"/>
      <c r="C18" s="61" t="s">
        <v>1684</v>
      </c>
      <c r="D18" s="60"/>
      <c r="E18" s="60"/>
      <c r="F18" s="53"/>
      <c r="G18" s="53"/>
    </row>
    <row r="19" spans="2:7" ht="15" x14ac:dyDescent="0.35">
      <c r="B19" s="28"/>
      <c r="C19" s="273" t="s">
        <v>1895</v>
      </c>
      <c r="D19" s="273"/>
      <c r="E19" s="273"/>
      <c r="F19" s="53"/>
      <c r="G19" s="53"/>
    </row>
    <row r="20" spans="2:7" ht="32.15" customHeight="1" x14ac:dyDescent="0.35">
      <c r="B20" s="28"/>
      <c r="C20" s="268" t="s">
        <v>1896</v>
      </c>
      <c r="D20" s="268"/>
      <c r="E20" s="268"/>
      <c r="F20" s="53"/>
      <c r="G20" s="53"/>
    </row>
    <row r="21" spans="2:7" ht="15" x14ac:dyDescent="0.35">
      <c r="B21" s="28"/>
      <c r="C21" s="60"/>
      <c r="D21" s="60"/>
      <c r="E21" s="60"/>
      <c r="F21" s="53"/>
      <c r="G21" s="53"/>
    </row>
    <row r="22" spans="2:7" ht="15" x14ac:dyDescent="0.35">
      <c r="B22" s="28"/>
      <c r="C22" s="59" t="s">
        <v>1897</v>
      </c>
      <c r="D22" s="61"/>
      <c r="E22" s="61"/>
      <c r="F22" s="53"/>
      <c r="G22" s="53"/>
    </row>
    <row r="23" spans="2:7" ht="15" x14ac:dyDescent="0.35">
      <c r="B23" s="28"/>
      <c r="C23" s="61"/>
      <c r="D23" s="61"/>
      <c r="E23" s="61"/>
      <c r="F23" s="53"/>
      <c r="G23" s="53"/>
    </row>
    <row r="24" spans="2:7" ht="15" x14ac:dyDescent="0.35">
      <c r="B24" s="28"/>
      <c r="C24" s="62"/>
      <c r="D24" s="54"/>
      <c r="E24" s="54"/>
      <c r="F24" s="53"/>
      <c r="G24" s="53"/>
    </row>
    <row r="25" spans="2:7" ht="15" x14ac:dyDescent="0.35">
      <c r="B25" s="28"/>
      <c r="C25" s="63" t="s">
        <v>1685</v>
      </c>
      <c r="D25" s="54"/>
      <c r="E25" s="54"/>
      <c r="F25" s="53"/>
      <c r="G25" s="53"/>
    </row>
    <row r="26" spans="2:7" ht="15" x14ac:dyDescent="0.35">
      <c r="B26" s="28"/>
      <c r="C26" s="64"/>
      <c r="D26" s="54"/>
      <c r="E26" s="54"/>
      <c r="F26" s="53"/>
      <c r="G26" s="53"/>
    </row>
    <row r="27" spans="2:7" ht="15" x14ac:dyDescent="0.35">
      <c r="B27" s="28"/>
      <c r="C27" s="65" t="s">
        <v>1898</v>
      </c>
      <c r="D27" s="54"/>
      <c r="E27" s="54"/>
      <c r="F27" s="53"/>
      <c r="G27" s="53"/>
    </row>
    <row r="28" spans="2:7" ht="15" x14ac:dyDescent="0.35">
      <c r="B28" s="28"/>
      <c r="C28" s="65" t="s">
        <v>1899</v>
      </c>
      <c r="D28" s="54"/>
      <c r="E28" s="54"/>
      <c r="F28" s="53"/>
      <c r="G28" s="53"/>
    </row>
    <row r="29" spans="2:7" ht="15" x14ac:dyDescent="0.35">
      <c r="B29" s="28"/>
      <c r="C29" s="65" t="s">
        <v>1900</v>
      </c>
      <c r="D29" s="54"/>
      <c r="E29" s="54"/>
      <c r="F29" s="53"/>
      <c r="G29" s="53"/>
    </row>
    <row r="30" spans="2:7" ht="15" x14ac:dyDescent="0.35">
      <c r="B30" s="28"/>
      <c r="C30" s="65" t="s">
        <v>1901</v>
      </c>
      <c r="D30" s="54"/>
      <c r="E30" s="54"/>
      <c r="F30" s="53"/>
      <c r="G30" s="53"/>
    </row>
    <row r="31" spans="2:7" ht="15" x14ac:dyDescent="0.35">
      <c r="B31" s="28"/>
      <c r="C31" s="65" t="s">
        <v>1902</v>
      </c>
      <c r="D31" s="54"/>
      <c r="E31" s="54"/>
      <c r="F31" s="53"/>
      <c r="G31" s="53"/>
    </row>
    <row r="32" spans="2:7" ht="15" x14ac:dyDescent="0.35">
      <c r="B32" s="28"/>
      <c r="C32" s="62"/>
      <c r="D32" s="62"/>
      <c r="E32" s="62"/>
      <c r="F32" s="53"/>
      <c r="G32" s="53"/>
    </row>
    <row r="33" spans="2:7" ht="15" x14ac:dyDescent="0.35">
      <c r="B33" s="28"/>
      <c r="C33" s="266" t="s">
        <v>1916</v>
      </c>
      <c r="D33" s="266"/>
      <c r="E33" s="266"/>
      <c r="F33" s="266"/>
      <c r="G33" s="266"/>
    </row>
    <row r="34" spans="2:7" s="30" customFormat="1" ht="15" x14ac:dyDescent="0.4">
      <c r="B34" s="31"/>
      <c r="C34" s="32"/>
      <c r="D34" s="32"/>
      <c r="E34" s="33"/>
      <c r="F34" s="31"/>
      <c r="G34" s="31"/>
    </row>
    <row r="35" spans="2:7" ht="30" x14ac:dyDescent="0.35">
      <c r="B35" s="28"/>
      <c r="C35" s="66" t="s">
        <v>1919</v>
      </c>
      <c r="E35" s="251" t="s">
        <v>1686</v>
      </c>
      <c r="G35" s="35" t="s">
        <v>1687</v>
      </c>
    </row>
    <row r="36" spans="2:7" s="30" customFormat="1" ht="15" x14ac:dyDescent="0.35">
      <c r="B36" s="31"/>
      <c r="C36" s="36"/>
      <c r="E36" s="36"/>
      <c r="G36" s="36"/>
    </row>
    <row r="37" spans="2:7" ht="15" x14ac:dyDescent="0.4">
      <c r="B37" s="28"/>
      <c r="C37" s="59" t="s">
        <v>1918</v>
      </c>
      <c r="D37" s="62"/>
      <c r="E37" s="67"/>
      <c r="F37" s="53"/>
      <c r="G37" s="53"/>
    </row>
    <row r="38" spans="2:7" ht="15" x14ac:dyDescent="0.4">
      <c r="B38" s="28"/>
      <c r="C38" s="37"/>
      <c r="D38" s="37"/>
      <c r="E38" s="38"/>
      <c r="F38" s="28"/>
      <c r="G38" s="28"/>
    </row>
    <row r="40" spans="2:7" ht="15.65" customHeight="1" x14ac:dyDescent="0.35">
      <c r="B40" s="28"/>
      <c r="C40" s="68" t="s">
        <v>1903</v>
      </c>
      <c r="D40" s="39"/>
      <c r="E40" s="71" t="s">
        <v>1904</v>
      </c>
      <c r="F40" s="72"/>
      <c r="G40" s="73"/>
    </row>
    <row r="41" spans="2:7" ht="43.5" customHeight="1" x14ac:dyDescent="0.35">
      <c r="B41" s="28"/>
      <c r="C41" s="69" t="s">
        <v>1905</v>
      </c>
      <c r="D41" s="39"/>
      <c r="E41" s="74" t="s">
        <v>1906</v>
      </c>
      <c r="F41" s="75"/>
      <c r="G41" s="76"/>
    </row>
    <row r="42" spans="2:7" ht="31.5" customHeight="1" x14ac:dyDescent="0.35">
      <c r="B42" s="28"/>
      <c r="C42" s="69" t="s">
        <v>1907</v>
      </c>
      <c r="D42" s="39"/>
      <c r="E42" s="77" t="s">
        <v>1908</v>
      </c>
      <c r="F42" s="75"/>
      <c r="G42" s="76"/>
    </row>
    <row r="43" spans="2:7" ht="24" customHeight="1" x14ac:dyDescent="0.35">
      <c r="B43" s="28"/>
      <c r="C43" s="69" t="s">
        <v>1909</v>
      </c>
      <c r="D43" s="39"/>
      <c r="E43" s="74" t="s">
        <v>1910</v>
      </c>
      <c r="F43" s="75"/>
      <c r="G43" s="76"/>
    </row>
    <row r="44" spans="2:7" ht="48" customHeight="1" x14ac:dyDescent="0.35">
      <c r="B44" s="28"/>
      <c r="C44" s="70" t="s">
        <v>1911</v>
      </c>
      <c r="D44" s="39"/>
      <c r="E44" s="78" t="s">
        <v>1912</v>
      </c>
      <c r="F44" s="79"/>
      <c r="G44" s="80"/>
    </row>
    <row r="45" spans="2:7" ht="12" customHeight="1" thickBot="1" x14ac:dyDescent="0.4">
      <c r="B45" s="28"/>
    </row>
    <row r="46" spans="2:7" ht="15.5" thickBot="1" x14ac:dyDescent="0.4">
      <c r="B46" s="28"/>
      <c r="C46" s="270" t="s">
        <v>1894</v>
      </c>
      <c r="D46" s="271"/>
      <c r="E46" s="271"/>
      <c r="F46" s="271"/>
      <c r="G46" s="272"/>
    </row>
    <row r="47" spans="2:7" ht="15.5" thickBot="1" x14ac:dyDescent="0.4">
      <c r="C47" s="267" t="s">
        <v>1913</v>
      </c>
      <c r="D47" s="267"/>
      <c r="E47" s="267"/>
      <c r="F47" s="267"/>
      <c r="G47" s="267"/>
    </row>
    <row r="48" spans="2:7" ht="15.5" thickBot="1" x14ac:dyDescent="0.4">
      <c r="C48" s="37"/>
      <c r="D48" s="37"/>
      <c r="E48" s="37"/>
      <c r="F48" s="37"/>
      <c r="G48" s="28"/>
    </row>
    <row r="49" spans="2:7" ht="15" x14ac:dyDescent="0.35">
      <c r="C49" s="40" t="s">
        <v>1893</v>
      </c>
      <c r="D49" s="41"/>
      <c r="E49" s="42"/>
      <c r="F49" s="41"/>
      <c r="G49" s="41"/>
    </row>
    <row r="50" spans="2:7" ht="15" x14ac:dyDescent="0.35">
      <c r="C50" s="265" t="s">
        <v>1914</v>
      </c>
      <c r="D50" s="265"/>
      <c r="E50" s="265"/>
      <c r="F50" s="265"/>
      <c r="G50" s="265"/>
    </row>
    <row r="51" spans="2:7" ht="15" x14ac:dyDescent="0.35">
      <c r="B51" s="43" t="s">
        <v>994</v>
      </c>
      <c r="C51" s="44" t="s">
        <v>1915</v>
      </c>
      <c r="D51" s="43"/>
      <c r="E51" s="45"/>
      <c r="F51" s="43"/>
      <c r="G51" s="46"/>
    </row>
    <row r="52" spans="2:7" ht="15" x14ac:dyDescent="0.35"/>
    <row r="53" spans="2:7" ht="15" x14ac:dyDescent="0.35"/>
    <row r="54" spans="2:7" ht="15" x14ac:dyDescent="0.35"/>
    <row r="55" spans="2:7" ht="15" x14ac:dyDescent="0.35"/>
    <row r="56" spans="2:7" ht="15" x14ac:dyDescent="0.35"/>
    <row r="57" spans="2:7" ht="15" x14ac:dyDescent="0.35"/>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abSelected="1" topLeftCell="A19" zoomScale="70" zoomScaleNormal="70" workbookViewId="0">
      <selection activeCell="E33" sqref="E33:E34"/>
    </sheetView>
  </sheetViews>
  <sheetFormatPr defaultColWidth="4" defaultRowHeight="24" customHeight="1" x14ac:dyDescent="0.35"/>
  <cols>
    <col min="1" max="1" width="4" style="12"/>
    <col min="2" max="2" width="4" style="12" hidden="1" customWidth="1"/>
    <col min="3" max="3" width="75" style="12" bestFit="1" customWidth="1"/>
    <col min="4" max="4" width="2.81640625" style="12" customWidth="1"/>
    <col min="5" max="5" width="44.453125" style="12" bestFit="1" customWidth="1"/>
    <col min="6" max="6" width="2.81640625" style="12" customWidth="1"/>
    <col min="7" max="7" width="40.1796875" style="12" bestFit="1" customWidth="1"/>
    <col min="8" max="16384" width="4" style="12"/>
  </cols>
  <sheetData>
    <row r="1" spans="1:7" ht="16" x14ac:dyDescent="0.35">
      <c r="B1" s="13"/>
    </row>
    <row r="2" spans="1:7" ht="16" x14ac:dyDescent="0.35">
      <c r="B2" s="13"/>
      <c r="C2" s="275" t="s">
        <v>1920</v>
      </c>
      <c r="D2" s="275"/>
      <c r="E2" s="275"/>
      <c r="F2" s="275"/>
      <c r="G2" s="275"/>
    </row>
    <row r="3" spans="1:7" s="221" customFormat="1" ht="22.5" x14ac:dyDescent="0.35">
      <c r="B3" s="220"/>
      <c r="C3" s="276" t="s">
        <v>1681</v>
      </c>
      <c r="D3" s="276"/>
      <c r="E3" s="276"/>
      <c r="F3" s="276"/>
      <c r="G3" s="276"/>
    </row>
    <row r="4" spans="1:7" ht="12.75" customHeight="1" x14ac:dyDescent="0.35">
      <c r="B4" s="13"/>
      <c r="C4" s="277" t="s">
        <v>1921</v>
      </c>
      <c r="D4" s="277"/>
      <c r="E4" s="277"/>
      <c r="F4" s="277"/>
      <c r="G4" s="277"/>
    </row>
    <row r="5" spans="1:7" ht="12.75" customHeight="1" x14ac:dyDescent="0.35">
      <c r="B5" s="13"/>
      <c r="C5" s="278" t="s">
        <v>1678</v>
      </c>
      <c r="D5" s="278"/>
      <c r="E5" s="278"/>
      <c r="F5" s="278"/>
      <c r="G5" s="278"/>
    </row>
    <row r="6" spans="1:7" ht="12.75" customHeight="1" x14ac:dyDescent="0.35">
      <c r="B6" s="13"/>
      <c r="C6" s="278" t="s">
        <v>1922</v>
      </c>
      <c r="D6" s="278"/>
      <c r="E6" s="278"/>
      <c r="F6" s="278"/>
      <c r="G6" s="278"/>
    </row>
    <row r="7" spans="1:7" ht="12.75" customHeight="1" x14ac:dyDescent="0.4">
      <c r="B7" s="13"/>
      <c r="C7" s="282" t="s">
        <v>1923</v>
      </c>
      <c r="D7" s="282"/>
      <c r="E7" s="282"/>
      <c r="F7" s="282"/>
      <c r="G7" s="282"/>
    </row>
    <row r="8" spans="1:7" ht="16" x14ac:dyDescent="0.35">
      <c r="B8" s="13"/>
      <c r="C8" s="26"/>
      <c r="D8" s="81"/>
      <c r="E8" s="81"/>
      <c r="F8" s="26"/>
      <c r="G8" s="26"/>
    </row>
    <row r="9" spans="1:7" ht="16" x14ac:dyDescent="0.35">
      <c r="B9" s="13"/>
      <c r="C9" s="66" t="s">
        <v>1997</v>
      </c>
      <c r="D9" s="30"/>
      <c r="E9" s="34" t="s">
        <v>1996</v>
      </c>
      <c r="F9" s="30"/>
      <c r="G9" s="35" t="s">
        <v>1687</v>
      </c>
    </row>
    <row r="10" spans="1:7" ht="16" x14ac:dyDescent="0.35">
      <c r="B10" s="13"/>
      <c r="C10" s="26"/>
      <c r="D10" s="81"/>
      <c r="E10" s="81"/>
      <c r="F10" s="26"/>
      <c r="G10" s="26"/>
    </row>
    <row r="11" spans="1:7" s="221" customFormat="1" ht="22.5" x14ac:dyDescent="0.35">
      <c r="B11" s="223"/>
      <c r="C11" s="238" t="s">
        <v>1673</v>
      </c>
      <c r="D11" s="220"/>
      <c r="E11" s="222"/>
      <c r="F11" s="220"/>
      <c r="G11" s="220"/>
    </row>
    <row r="12" spans="1:7" ht="19.5" thickBot="1" x14ac:dyDescent="0.4">
      <c r="A12" s="20"/>
      <c r="B12" s="21"/>
      <c r="C12" s="239" t="s">
        <v>1328</v>
      </c>
      <c r="D12" s="240"/>
      <c r="E12" s="241" t="s">
        <v>1006</v>
      </c>
      <c r="F12" s="240"/>
      <c r="G12" s="242" t="s">
        <v>1341</v>
      </c>
    </row>
    <row r="13" spans="1:7" ht="16.5" thickBot="1" x14ac:dyDescent="0.4">
      <c r="B13" s="22"/>
      <c r="C13" s="82" t="s">
        <v>994</v>
      </c>
      <c r="D13" s="83"/>
      <c r="E13" s="84"/>
      <c r="F13" s="83"/>
      <c r="G13" s="84"/>
    </row>
    <row r="14" spans="1:7" ht="16" x14ac:dyDescent="0.35">
      <c r="A14" s="18"/>
      <c r="B14" s="15" t="s">
        <v>994</v>
      </c>
      <c r="C14" s="85" t="s">
        <v>983</v>
      </c>
      <c r="D14" s="43"/>
      <c r="E14" s="121" t="s">
        <v>392</v>
      </c>
      <c r="F14" s="43"/>
      <c r="G14" s="86"/>
    </row>
    <row r="15" spans="1:7" ht="16" x14ac:dyDescent="0.35">
      <c r="A15" s="18"/>
      <c r="B15" s="15" t="s">
        <v>994</v>
      </c>
      <c r="C15" s="85" t="s">
        <v>737</v>
      </c>
      <c r="D15" s="43"/>
      <c r="E15" s="88" t="str">
        <f>IFERROR(VLOOKUP($E$14,Table1_Country_codes_and_currencies[],3,FALSE),"")</f>
        <v>MLI</v>
      </c>
      <c r="F15" s="43"/>
      <c r="G15" s="86"/>
    </row>
    <row r="16" spans="1:7" ht="16" x14ac:dyDescent="0.35">
      <c r="B16" s="15" t="s">
        <v>994</v>
      </c>
      <c r="C16" s="85" t="s">
        <v>1326</v>
      </c>
      <c r="D16" s="43"/>
      <c r="E16" s="88" t="str">
        <f>IFERROR(VLOOKUP($E$14,Table1_Country_codes_and_currencies[],7,FALSE),"")</f>
        <v>West African CFA franc</v>
      </c>
      <c r="F16" s="43"/>
      <c r="G16" s="86"/>
    </row>
    <row r="17" spans="1:7" ht="16.5" thickBot="1" x14ac:dyDescent="0.4">
      <c r="B17" s="15" t="s">
        <v>994</v>
      </c>
      <c r="C17" s="92" t="s">
        <v>1327</v>
      </c>
      <c r="D17" s="89"/>
      <c r="E17" s="90" t="str">
        <f>IFERROR(VLOOKUP($E$14,Table1_Country_codes_and_currencies[],5,FALSE),"")</f>
        <v>XOF</v>
      </c>
      <c r="F17" s="89"/>
      <c r="G17" s="91"/>
    </row>
    <row r="18" spans="1:7" ht="16.5" thickBot="1" x14ac:dyDescent="0.4">
      <c r="B18" s="22"/>
      <c r="C18" s="82" t="s">
        <v>995</v>
      </c>
      <c r="D18" s="83"/>
      <c r="E18" s="84"/>
      <c r="F18" s="83"/>
      <c r="G18" s="84"/>
    </row>
    <row r="19" spans="1:7" ht="16" x14ac:dyDescent="0.35">
      <c r="A19" s="18"/>
      <c r="B19" s="15" t="s">
        <v>995</v>
      </c>
      <c r="C19" s="85" t="s">
        <v>984</v>
      </c>
      <c r="D19" s="43"/>
      <c r="E19" s="122" t="s">
        <v>993</v>
      </c>
      <c r="F19" s="43"/>
      <c r="G19" s="86"/>
    </row>
    <row r="20" spans="1:7" ht="16.5" thickBot="1" x14ac:dyDescent="0.4">
      <c r="A20" s="18"/>
      <c r="B20" s="15" t="s">
        <v>995</v>
      </c>
      <c r="C20" s="92" t="s">
        <v>985</v>
      </c>
      <c r="D20" s="89"/>
      <c r="E20" s="122" t="s">
        <v>993</v>
      </c>
      <c r="F20" s="89"/>
      <c r="G20" s="91"/>
    </row>
    <row r="21" spans="1:7" ht="16.5" thickBot="1" x14ac:dyDescent="0.4">
      <c r="B21" s="22"/>
      <c r="C21" s="82" t="s">
        <v>1329</v>
      </c>
      <c r="D21" s="83"/>
      <c r="E21" s="93"/>
      <c r="F21" s="83"/>
      <c r="G21" s="84"/>
    </row>
    <row r="22" spans="1:7" ht="16" x14ac:dyDescent="0.35">
      <c r="B22" s="15" t="s">
        <v>1329</v>
      </c>
      <c r="C22" s="94" t="s">
        <v>996</v>
      </c>
      <c r="D22" s="43"/>
      <c r="E22" s="121" t="s">
        <v>1602</v>
      </c>
      <c r="F22" s="43"/>
      <c r="G22" s="86"/>
    </row>
    <row r="23" spans="1:7" ht="16" x14ac:dyDescent="0.35">
      <c r="A23" s="18"/>
      <c r="B23" s="15" t="s">
        <v>1329</v>
      </c>
      <c r="C23" s="85" t="s">
        <v>1005</v>
      </c>
      <c r="D23" s="43"/>
      <c r="E23" s="123" t="str">
        <f>IF(OR($E$22=Lists!$I$4,$E$22=Lists!$I$5),"&lt; Entity name &gt;","")</f>
        <v/>
      </c>
      <c r="F23" s="43"/>
      <c r="G23" s="86"/>
    </row>
    <row r="24" spans="1:7" ht="16" x14ac:dyDescent="0.35">
      <c r="B24" s="15" t="s">
        <v>1329</v>
      </c>
      <c r="C24" s="85" t="s">
        <v>1003</v>
      </c>
      <c r="D24" s="43"/>
      <c r="E24" s="124" t="str">
        <f>IF(OR($E$22=Lists!$I$4,$E$22=Lists!$I$5),"&lt;Date in this format: YYYY-MM-DD&gt;","")</f>
        <v/>
      </c>
      <c r="F24" s="43"/>
      <c r="G24" s="86"/>
    </row>
    <row r="25" spans="1:7" ht="16" x14ac:dyDescent="0.35">
      <c r="A25" s="18"/>
      <c r="B25" s="15" t="s">
        <v>1329</v>
      </c>
      <c r="C25" s="85" t="s">
        <v>1333</v>
      </c>
      <c r="D25" s="43"/>
      <c r="E25" s="125" t="str">
        <f>IF(OR($E$22=Lists!$I$4,$E$22=Lists!$I$5),"&lt;URL&gt;","")</f>
        <v/>
      </c>
      <c r="F25" s="43"/>
      <c r="G25" s="86"/>
    </row>
    <row r="26" spans="1:7" ht="16" x14ac:dyDescent="0.35">
      <c r="B26" s="15" t="s">
        <v>1329</v>
      </c>
      <c r="C26" s="95" t="s">
        <v>1793</v>
      </c>
      <c r="D26" s="96"/>
      <c r="E26" s="123" t="s">
        <v>1602</v>
      </c>
      <c r="F26" s="96"/>
      <c r="G26" s="97"/>
    </row>
    <row r="27" spans="1:7" ht="16" x14ac:dyDescent="0.35">
      <c r="B27" s="15" t="s">
        <v>1329</v>
      </c>
      <c r="C27" s="85" t="s">
        <v>1699</v>
      </c>
      <c r="D27" s="43"/>
      <c r="E27" s="124" t="str">
        <f>IF(OR($E$26=Lists!$I$4,$E$26=Lists!$I$5),"&lt;Date in this format: YYYY-MM-DD&gt;","")</f>
        <v/>
      </c>
      <c r="F27" s="43"/>
      <c r="G27" s="98"/>
    </row>
    <row r="28" spans="1:7" ht="16" x14ac:dyDescent="0.35">
      <c r="A28" s="18"/>
      <c r="B28" s="15" t="s">
        <v>1329</v>
      </c>
      <c r="C28" s="85" t="s">
        <v>1715</v>
      </c>
      <c r="D28" s="43"/>
      <c r="E28" s="125" t="str">
        <f>IF(OR($E$26=Lists!$I$4,$E$26=Lists!$I$5),"&lt;URL&gt;","")</f>
        <v/>
      </c>
      <c r="F28" s="43"/>
      <c r="G28" s="98"/>
    </row>
    <row r="29" spans="1:7" ht="16" x14ac:dyDescent="0.35">
      <c r="B29" s="15" t="s">
        <v>1329</v>
      </c>
      <c r="C29" s="95" t="s">
        <v>1330</v>
      </c>
      <c r="D29" s="96"/>
      <c r="E29" s="123" t="s">
        <v>997</v>
      </c>
      <c r="F29" s="99"/>
      <c r="G29" s="100"/>
    </row>
    <row r="30" spans="1:7" ht="16" x14ac:dyDescent="0.35">
      <c r="A30" s="18"/>
      <c r="B30" s="15" t="s">
        <v>1329</v>
      </c>
      <c r="C30" s="85" t="s">
        <v>1331</v>
      </c>
      <c r="D30" s="43"/>
      <c r="E30" s="124" t="str">
        <f>IF(OR($E$29=Lists!$I$4,$E$29=Lists!$I$5),"&lt;Date in this format: YYYY-MM-DD&gt;","")</f>
        <v>&lt;Date in this format: YYYY-MM-DD&gt;</v>
      </c>
      <c r="F30" s="43"/>
      <c r="G30" s="86"/>
    </row>
    <row r="31" spans="1:7" ht="16.5" thickBot="1" x14ac:dyDescent="0.4">
      <c r="A31" s="18"/>
      <c r="B31" s="15" t="s">
        <v>1329</v>
      </c>
      <c r="C31" s="85" t="s">
        <v>1332</v>
      </c>
      <c r="D31" s="101"/>
      <c r="E31" s="126" t="str">
        <f>IF(OR($E$29=Lists!$I$4,$E$29=Lists!$I$5),"&lt;URL&gt;","")</f>
        <v>&lt;URL&gt;</v>
      </c>
      <c r="F31" s="89"/>
      <c r="G31" s="102"/>
    </row>
    <row r="32" spans="1:7" ht="16" customHeight="1" thickBot="1" x14ac:dyDescent="0.4">
      <c r="A32" s="13"/>
      <c r="C32" s="237" t="s">
        <v>1991</v>
      </c>
      <c r="D32" s="103"/>
      <c r="E32" s="45"/>
      <c r="F32" s="104"/>
      <c r="G32" s="46"/>
    </row>
    <row r="33" spans="1:7" ht="16" x14ac:dyDescent="0.35">
      <c r="A33" s="15"/>
      <c r="B33" s="17"/>
      <c r="C33" s="105" t="s">
        <v>1690</v>
      </c>
      <c r="D33" s="43"/>
      <c r="E33" s="127" t="s">
        <v>1716</v>
      </c>
      <c r="F33" s="28"/>
      <c r="G33" s="106" t="str">
        <f>IF(OR($E$29=Lists!$I$4,$E$29=Lists!$I$5),"&lt;URL&gt;","")</f>
        <v>&lt;URL&gt;</v>
      </c>
    </row>
    <row r="34" spans="1:7" ht="16.5" thickBot="1" x14ac:dyDescent="0.4">
      <c r="A34" s="13"/>
      <c r="B34" s="15" t="s">
        <v>1339</v>
      </c>
      <c r="C34" s="107" t="s">
        <v>1436</v>
      </c>
      <c r="D34" s="89"/>
      <c r="E34" s="128" t="s">
        <v>1692</v>
      </c>
      <c r="F34" s="83"/>
      <c r="G34" s="108"/>
    </row>
    <row r="35" spans="1:7" ht="18" customHeight="1" thickBot="1" x14ac:dyDescent="0.4">
      <c r="A35" s="18"/>
      <c r="B35" s="15" t="s">
        <v>1339</v>
      </c>
      <c r="C35" s="82" t="s">
        <v>1339</v>
      </c>
      <c r="D35" s="83"/>
      <c r="E35" s="104"/>
      <c r="F35" s="83"/>
      <c r="G35" s="104"/>
    </row>
    <row r="36" spans="1:7" ht="15.65" customHeight="1" x14ac:dyDescent="0.35">
      <c r="B36" s="15" t="s">
        <v>1339</v>
      </c>
      <c r="C36" s="87" t="s">
        <v>1004</v>
      </c>
      <c r="D36" s="43"/>
      <c r="E36" s="88"/>
      <c r="F36" s="43"/>
      <c r="G36" s="43"/>
    </row>
    <row r="37" spans="1:7" ht="16.5" customHeight="1" x14ac:dyDescent="0.35">
      <c r="A37" s="18"/>
      <c r="B37" s="15" t="s">
        <v>1339</v>
      </c>
      <c r="C37" s="109" t="s">
        <v>986</v>
      </c>
      <c r="D37" s="43"/>
      <c r="E37" s="123" t="s">
        <v>1602</v>
      </c>
      <c r="F37" s="43"/>
      <c r="G37" s="98"/>
    </row>
    <row r="38" spans="1:7" ht="16.5" customHeight="1" x14ac:dyDescent="0.35">
      <c r="A38" s="18"/>
      <c r="B38" s="15" t="s">
        <v>1339</v>
      </c>
      <c r="C38" s="109" t="s">
        <v>987</v>
      </c>
      <c r="D38" s="43"/>
      <c r="E38" s="123" t="s">
        <v>1602</v>
      </c>
      <c r="F38" s="43"/>
      <c r="G38" s="98"/>
    </row>
    <row r="39" spans="1:7" ht="15.65" customHeight="1" x14ac:dyDescent="0.35">
      <c r="B39" s="15" t="s">
        <v>1339</v>
      </c>
      <c r="C39" s="109" t="s">
        <v>1434</v>
      </c>
      <c r="D39" s="43"/>
      <c r="E39" s="123" t="s">
        <v>1602</v>
      </c>
      <c r="F39" s="43"/>
      <c r="G39" s="98"/>
    </row>
    <row r="40" spans="1:7" ht="18" customHeight="1" x14ac:dyDescent="0.35">
      <c r="B40" s="15" t="s">
        <v>1339</v>
      </c>
      <c r="C40" s="109" t="s">
        <v>1875</v>
      </c>
      <c r="D40" s="43"/>
      <c r="E40" s="123" t="s">
        <v>1602</v>
      </c>
      <c r="F40" s="43"/>
      <c r="G40" s="98"/>
    </row>
    <row r="41" spans="1:7" ht="16" x14ac:dyDescent="0.35">
      <c r="B41" s="15" t="s">
        <v>1339</v>
      </c>
      <c r="C41" s="110" t="s">
        <v>1688</v>
      </c>
      <c r="D41" s="43"/>
      <c r="E41" s="123" t="s">
        <v>1976</v>
      </c>
      <c r="F41" s="43"/>
      <c r="G41" s="98"/>
    </row>
    <row r="42" spans="1:7" ht="16" x14ac:dyDescent="0.35">
      <c r="B42" s="15" t="s">
        <v>1339</v>
      </c>
      <c r="C42" s="109" t="s">
        <v>1792</v>
      </c>
      <c r="D42" s="43"/>
      <c r="E42" s="123" t="s">
        <v>1584</v>
      </c>
      <c r="F42" s="43"/>
      <c r="G42" s="98"/>
    </row>
    <row r="43" spans="1:7" ht="16" x14ac:dyDescent="0.35">
      <c r="B43" s="15" t="s">
        <v>1339</v>
      </c>
      <c r="C43" s="109" t="s">
        <v>1874</v>
      </c>
      <c r="D43" s="111"/>
      <c r="E43" s="123" t="s">
        <v>1584</v>
      </c>
      <c r="F43" s="43"/>
      <c r="G43" s="112"/>
    </row>
    <row r="44" spans="1:7" ht="16" x14ac:dyDescent="0.35">
      <c r="B44" s="15" t="s">
        <v>1339</v>
      </c>
      <c r="C44" s="113" t="s">
        <v>1924</v>
      </c>
      <c r="D44" s="43"/>
      <c r="E44" s="129" t="s">
        <v>2003</v>
      </c>
      <c r="F44" s="96"/>
      <c r="G44" s="98"/>
    </row>
    <row r="45" spans="1:7" ht="16" x14ac:dyDescent="0.35">
      <c r="B45" s="15" t="s">
        <v>1339</v>
      </c>
      <c r="C45" s="114" t="s">
        <v>1335</v>
      </c>
      <c r="D45" s="43"/>
      <c r="E45" s="130"/>
      <c r="F45" s="43"/>
      <c r="G45" s="98"/>
    </row>
    <row r="46" spans="1:7" ht="16.5" thickBot="1" x14ac:dyDescent="0.4">
      <c r="B46" s="15" t="s">
        <v>1339</v>
      </c>
      <c r="C46" s="235" t="s">
        <v>1791</v>
      </c>
      <c r="D46" s="89"/>
      <c r="E46" s="236" t="s">
        <v>1692</v>
      </c>
      <c r="F46" s="89"/>
      <c r="G46" s="137"/>
    </row>
    <row r="47" spans="1:7" s="20" customFormat="1" ht="16.5" thickBot="1" x14ac:dyDescent="0.4">
      <c r="A47" s="12"/>
      <c r="B47" s="15" t="s">
        <v>1339</v>
      </c>
      <c r="C47" s="233" t="s">
        <v>1989</v>
      </c>
      <c r="D47" s="89"/>
      <c r="E47" s="234"/>
      <c r="F47" s="89"/>
      <c r="G47" s="137"/>
    </row>
    <row r="48" spans="1:7" ht="15.65" customHeight="1" x14ac:dyDescent="0.35">
      <c r="B48" s="15" t="s">
        <v>1339</v>
      </c>
      <c r="C48" s="109" t="s">
        <v>1336</v>
      </c>
      <c r="D48" s="43"/>
      <c r="E48" s="123" t="s">
        <v>1602</v>
      </c>
      <c r="F48" s="43"/>
      <c r="G48" s="98"/>
    </row>
    <row r="49" spans="1:7" s="18" customFormat="1" ht="16" x14ac:dyDescent="0.35">
      <c r="A49" s="12"/>
      <c r="B49" s="15"/>
      <c r="C49" s="109" t="s">
        <v>1435</v>
      </c>
      <c r="D49" s="43"/>
      <c r="E49" s="123" t="s">
        <v>1602</v>
      </c>
      <c r="F49" s="43"/>
      <c r="G49" s="98"/>
    </row>
    <row r="50" spans="1:7" s="18" customFormat="1" ht="15.65" customHeight="1" x14ac:dyDescent="0.35">
      <c r="A50" s="12"/>
      <c r="B50" s="15"/>
      <c r="C50" s="109" t="s">
        <v>1337</v>
      </c>
      <c r="D50" s="43"/>
      <c r="E50" s="123" t="s">
        <v>1602</v>
      </c>
      <c r="F50" s="43"/>
      <c r="G50" s="98"/>
    </row>
    <row r="51" spans="1:7" ht="16.5" thickBot="1" x14ac:dyDescent="0.4">
      <c r="B51" s="15"/>
      <c r="C51" s="135" t="s">
        <v>1338</v>
      </c>
      <c r="D51" s="89"/>
      <c r="E51" s="136" t="s">
        <v>1602</v>
      </c>
      <c r="F51" s="89"/>
      <c r="G51" s="137"/>
    </row>
    <row r="52" spans="1:7" ht="16.5" thickBot="1" x14ac:dyDescent="0.4">
      <c r="B52" s="15"/>
      <c r="C52" s="132" t="s">
        <v>1926</v>
      </c>
      <c r="D52" s="133"/>
      <c r="E52" s="134">
        <f>SUM(E53:E56)</f>
        <v>0</v>
      </c>
      <c r="F52" s="133"/>
      <c r="G52" s="133"/>
    </row>
    <row r="53" spans="1:7" ht="16" x14ac:dyDescent="0.35">
      <c r="B53" s="15"/>
      <c r="C53" s="85" t="s">
        <v>1664</v>
      </c>
      <c r="D53" s="43"/>
      <c r="E53" s="115">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v>
      </c>
      <c r="F53" s="43"/>
      <c r="G53" s="116" t="s">
        <v>1665</v>
      </c>
    </row>
    <row r="54" spans="1:7" s="18" customFormat="1" ht="16" x14ac:dyDescent="0.35">
      <c r="B54" s="22"/>
      <c r="C54" s="85" t="s">
        <v>1703</v>
      </c>
      <c r="D54" s="43"/>
      <c r="E54" s="115">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v>
      </c>
      <c r="F54" s="43"/>
      <c r="G54" s="116" t="s">
        <v>1665</v>
      </c>
    </row>
    <row r="55" spans="1:7" s="18" customFormat="1" ht="16" x14ac:dyDescent="0.35">
      <c r="A55" s="12"/>
      <c r="B55" s="15" t="s">
        <v>1340</v>
      </c>
      <c r="C55" s="85" t="s">
        <v>1001</v>
      </c>
      <c r="D55" s="43"/>
      <c r="E55" s="115">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v>
      </c>
      <c r="F55" s="43"/>
      <c r="G55" s="116" t="s">
        <v>1665</v>
      </c>
    </row>
    <row r="56" spans="1:7" ht="15" customHeight="1" thickBot="1" x14ac:dyDescent="0.4">
      <c r="B56" s="15" t="s">
        <v>1340</v>
      </c>
      <c r="C56" s="85" t="s">
        <v>1615</v>
      </c>
      <c r="D56" s="43"/>
      <c r="E56" s="115">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v>
      </c>
      <c r="F56" s="43"/>
      <c r="G56" s="116" t="s">
        <v>1665</v>
      </c>
    </row>
    <row r="57" spans="1:7" ht="16.5" thickBot="1" x14ac:dyDescent="0.4">
      <c r="B57" s="15" t="s">
        <v>1340</v>
      </c>
      <c r="C57" s="117" t="s">
        <v>1689</v>
      </c>
      <c r="D57" s="118"/>
      <c r="E57" s="119"/>
      <c r="F57" s="118"/>
      <c r="G57" s="118"/>
    </row>
    <row r="58" spans="1:7" s="18" customFormat="1" ht="16" x14ac:dyDescent="0.35">
      <c r="A58" s="12"/>
      <c r="B58" s="15" t="s">
        <v>1340</v>
      </c>
      <c r="C58" s="85" t="s">
        <v>990</v>
      </c>
      <c r="D58" s="43"/>
      <c r="E58" s="121" t="s">
        <v>1626</v>
      </c>
      <c r="F58" s="43"/>
      <c r="G58" s="86"/>
    </row>
    <row r="59" spans="1:7" ht="16" x14ac:dyDescent="0.35">
      <c r="B59" s="13"/>
      <c r="C59" s="85" t="s">
        <v>991</v>
      </c>
      <c r="D59" s="43"/>
      <c r="E59" s="121" t="s">
        <v>1626</v>
      </c>
      <c r="F59" s="43"/>
      <c r="G59" s="86"/>
    </row>
    <row r="60" spans="1:7" ht="16" x14ac:dyDescent="0.35">
      <c r="B60" s="13"/>
      <c r="C60" s="85" t="s">
        <v>992</v>
      </c>
      <c r="D60" s="43"/>
      <c r="E60" s="121" t="s">
        <v>1626</v>
      </c>
      <c r="F60" s="43"/>
      <c r="G60" s="86"/>
    </row>
    <row r="61" spans="1:7" ht="16.5" thickBot="1" x14ac:dyDescent="0.4">
      <c r="B61" s="13"/>
      <c r="C61" s="120"/>
      <c r="D61" s="89"/>
      <c r="E61" s="90"/>
      <c r="F61" s="89"/>
      <c r="G61" s="101"/>
    </row>
    <row r="62" spans="1:7" s="18" customFormat="1" ht="16.5" thickBot="1" x14ac:dyDescent="0.4">
      <c r="A62" s="12"/>
      <c r="B62" s="12"/>
      <c r="C62" s="279"/>
      <c r="D62" s="279"/>
      <c r="E62" s="279"/>
      <c r="F62" s="279"/>
      <c r="G62" s="279"/>
    </row>
    <row r="63" spans="1:7" s="26" customFormat="1" ht="15.5" thickBot="1" x14ac:dyDescent="0.4">
      <c r="B63" s="28"/>
      <c r="C63" s="270" t="s">
        <v>1894</v>
      </c>
      <c r="D63" s="271"/>
      <c r="E63" s="271"/>
      <c r="F63" s="271"/>
      <c r="G63" s="272"/>
    </row>
    <row r="64" spans="1:7" s="26" customFormat="1" ht="15.5" thickBot="1" x14ac:dyDescent="0.4">
      <c r="C64" s="270" t="s">
        <v>1913</v>
      </c>
      <c r="D64" s="271"/>
      <c r="E64" s="271"/>
      <c r="F64" s="271"/>
      <c r="G64" s="272"/>
    </row>
    <row r="65" spans="2:7" s="26" customFormat="1" ht="15.5" thickBot="1" x14ac:dyDescent="0.4">
      <c r="C65" s="280"/>
      <c r="D65" s="280"/>
      <c r="E65" s="280"/>
      <c r="F65" s="280"/>
      <c r="G65" s="280"/>
    </row>
    <row r="66" spans="2:7" s="26" customFormat="1" ht="18.75" customHeight="1" x14ac:dyDescent="0.35">
      <c r="C66" s="281" t="s">
        <v>1893</v>
      </c>
      <c r="D66" s="281"/>
      <c r="E66" s="281"/>
      <c r="F66" s="281"/>
      <c r="G66" s="281"/>
    </row>
    <row r="67" spans="2:7" s="26" customFormat="1" ht="15" x14ac:dyDescent="0.35">
      <c r="C67" s="265" t="s">
        <v>1914</v>
      </c>
      <c r="D67" s="265"/>
      <c r="E67" s="265"/>
      <c r="F67" s="265"/>
      <c r="G67" s="265"/>
    </row>
    <row r="68" spans="2:7" s="26" customFormat="1" ht="15" x14ac:dyDescent="0.35">
      <c r="B68" s="43" t="s">
        <v>994</v>
      </c>
      <c r="C68" s="274" t="s">
        <v>1915</v>
      </c>
      <c r="D68" s="274"/>
      <c r="E68" s="274"/>
      <c r="F68" s="274"/>
      <c r="G68" s="274"/>
    </row>
    <row r="69" spans="2:7" ht="16" x14ac:dyDescent="0.35">
      <c r="B69" s="13"/>
      <c r="C69" s="16"/>
      <c r="D69" s="15"/>
      <c r="E69" s="16"/>
      <c r="F69" s="15"/>
      <c r="G69" s="15"/>
    </row>
    <row r="70" spans="2:7" ht="15" customHeight="1" x14ac:dyDescent="0.35">
      <c r="B70" s="13"/>
      <c r="C70" s="14"/>
      <c r="D70" s="14"/>
      <c r="E70" s="14"/>
      <c r="F70" s="14"/>
      <c r="G70" s="13"/>
    </row>
    <row r="71" spans="2:7" ht="15" customHeight="1" x14ac:dyDescent="0.35">
      <c r="C71" s="13"/>
      <c r="D71" s="13"/>
      <c r="E71" s="13"/>
      <c r="F71" s="13"/>
      <c r="G71" s="13"/>
    </row>
    <row r="72" spans="2:7" ht="16" x14ac:dyDescent="0.35">
      <c r="C72" s="284"/>
      <c r="D72" s="284"/>
      <c r="E72" s="284"/>
      <c r="F72" s="284"/>
      <c r="G72" s="284"/>
    </row>
    <row r="73" spans="2:7" ht="16" x14ac:dyDescent="0.35">
      <c r="C73" s="284"/>
      <c r="D73" s="284"/>
      <c r="E73" s="284"/>
      <c r="F73" s="284"/>
      <c r="G73" s="284"/>
    </row>
    <row r="74" spans="2:7" ht="18.75" customHeight="1" x14ac:dyDescent="0.35">
      <c r="C74" s="284"/>
      <c r="D74" s="284"/>
      <c r="E74" s="284"/>
      <c r="F74" s="284"/>
      <c r="G74" s="284"/>
    </row>
    <row r="75" spans="2:7" ht="16" x14ac:dyDescent="0.35">
      <c r="C75" s="284"/>
      <c r="D75" s="284"/>
      <c r="E75" s="284"/>
      <c r="F75" s="284"/>
      <c r="G75" s="284"/>
    </row>
    <row r="76" spans="2:7" ht="16" x14ac:dyDescent="0.35">
      <c r="C76" s="14"/>
      <c r="D76" s="14"/>
      <c r="E76" s="14"/>
      <c r="F76" s="14"/>
      <c r="G76" s="13"/>
    </row>
    <row r="77" spans="2:7" ht="16" x14ac:dyDescent="0.35">
      <c r="C77" s="283"/>
      <c r="D77" s="283"/>
      <c r="E77" s="283"/>
      <c r="F77" s="13"/>
      <c r="G77" s="13"/>
    </row>
    <row r="78" spans="2:7" ht="16" x14ac:dyDescent="0.35">
      <c r="C78" s="283"/>
      <c r="D78" s="283"/>
      <c r="E78" s="283"/>
      <c r="F78" s="13"/>
      <c r="G78" s="13"/>
    </row>
    <row r="79" spans="2:7" ht="16" x14ac:dyDescent="0.35">
      <c r="C79" s="13"/>
      <c r="D79" s="13"/>
      <c r="E79" s="13"/>
      <c r="F79" s="13"/>
      <c r="G79" s="13"/>
    </row>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sheetData>
  <sheetProtection selectLockedCells="1"/>
  <dataConsolidate/>
  <mergeCells count="19">
    <mergeCell ref="C78:E78"/>
    <mergeCell ref="C72:G72"/>
    <mergeCell ref="C73:G73"/>
    <mergeCell ref="C74:G74"/>
    <mergeCell ref="C75:G75"/>
    <mergeCell ref="C77:E77"/>
    <mergeCell ref="C68:G68"/>
    <mergeCell ref="C2:G2"/>
    <mergeCell ref="C3:G3"/>
    <mergeCell ref="C4:G4"/>
    <mergeCell ref="C5:G5"/>
    <mergeCell ref="C6:G6"/>
    <mergeCell ref="C64:G64"/>
    <mergeCell ref="C67:G67"/>
    <mergeCell ref="C63:G63"/>
    <mergeCell ref="C62:G62"/>
    <mergeCell ref="C65:G65"/>
    <mergeCell ref="C66:G66"/>
    <mergeCell ref="C7:G7"/>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34 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s>
  <pageMargins left="0.25" right="0.25" top="0.75" bottom="0.75" header="0.3" footer="0.3"/>
  <pageSetup paperSize="8" fitToHeight="0" orientation="landscape" horizontalDpi="2400" verticalDpi="2400" r:id="rId5"/>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28"/>
  <sheetViews>
    <sheetView showGridLines="0" topLeftCell="A86" zoomScale="85" zoomScaleNormal="85" workbookViewId="0">
      <selection activeCell="B92" sqref="B92"/>
    </sheetView>
  </sheetViews>
  <sheetFormatPr defaultColWidth="4" defaultRowHeight="24" customHeight="1" x14ac:dyDescent="0.35"/>
  <cols>
    <col min="1" max="1" width="4" style="12"/>
    <col min="2" max="2" width="56.54296875" style="12" customWidth="1"/>
    <col min="3" max="3" width="4" style="12"/>
    <col min="4" max="4" width="50.54296875" style="12" customWidth="1"/>
    <col min="5" max="5" width="5.453125" style="12" customWidth="1"/>
    <col min="6" max="6" width="50.54296875" style="12" customWidth="1"/>
    <col min="7" max="7" width="4" style="12"/>
    <col min="8" max="8" width="53.81640625" style="12" customWidth="1"/>
    <col min="9" max="15" width="4" style="12"/>
    <col min="16" max="16" width="42" style="12" bestFit="1" customWidth="1"/>
    <col min="17" max="16384" width="4" style="12"/>
  </cols>
  <sheetData>
    <row r="1" spans="1:16" ht="16" x14ac:dyDescent="0.35">
      <c r="A1" s="13"/>
      <c r="I1" s="13"/>
    </row>
    <row r="2" spans="1:16" s="26" customFormat="1" ht="15" x14ac:dyDescent="0.35">
      <c r="A2" s="28"/>
      <c r="B2" s="62" t="s">
        <v>1927</v>
      </c>
      <c r="C2" s="62"/>
      <c r="D2" s="62"/>
      <c r="E2" s="62"/>
      <c r="F2" s="62"/>
      <c r="G2" s="62"/>
      <c r="H2" s="62"/>
      <c r="I2" s="28"/>
    </row>
    <row r="3" spans="1:16" s="221" customFormat="1" ht="22.5" x14ac:dyDescent="0.35">
      <c r="A3" s="220"/>
      <c r="B3" s="276" t="s">
        <v>1681</v>
      </c>
      <c r="C3" s="276"/>
      <c r="D3" s="276"/>
      <c r="E3" s="276"/>
      <c r="F3" s="276"/>
      <c r="G3" s="276"/>
      <c r="H3" s="276"/>
      <c r="I3" s="220"/>
    </row>
    <row r="4" spans="1:16" s="26" customFormat="1" ht="17.149999999999999" customHeight="1" x14ac:dyDescent="0.35">
      <c r="A4" s="28"/>
      <c r="B4" s="285" t="s">
        <v>1676</v>
      </c>
      <c r="C4" s="285"/>
      <c r="D4" s="285"/>
      <c r="E4" s="285"/>
      <c r="F4" s="285"/>
      <c r="G4" s="285"/>
      <c r="H4" s="285"/>
      <c r="I4" s="28"/>
    </row>
    <row r="5" spans="1:16" s="26" customFormat="1" ht="15" x14ac:dyDescent="0.35">
      <c r="A5" s="28"/>
      <c r="B5" s="278" t="s">
        <v>1928</v>
      </c>
      <c r="C5" s="278"/>
      <c r="D5" s="278"/>
      <c r="E5" s="278"/>
      <c r="F5" s="278"/>
      <c r="G5" s="278"/>
      <c r="H5" s="278"/>
      <c r="I5" s="28"/>
    </row>
    <row r="6" spans="1:16" s="26" customFormat="1" ht="15" x14ac:dyDescent="0.4">
      <c r="A6" s="28"/>
      <c r="B6" s="278" t="s">
        <v>1677</v>
      </c>
      <c r="C6" s="278"/>
      <c r="D6" s="278"/>
      <c r="E6" s="278"/>
      <c r="F6" s="278"/>
      <c r="G6" s="278"/>
      <c r="H6" s="278"/>
      <c r="I6" s="28"/>
      <c r="P6" s="23"/>
    </row>
    <row r="7" spans="1:16" s="26" customFormat="1" ht="15" x14ac:dyDescent="0.35">
      <c r="A7" s="28"/>
      <c r="B7" s="278" t="s">
        <v>1929</v>
      </c>
      <c r="C7" s="278"/>
      <c r="D7" s="278"/>
      <c r="E7" s="278"/>
      <c r="F7" s="278"/>
      <c r="G7" s="278"/>
      <c r="H7" s="278"/>
      <c r="I7" s="28"/>
    </row>
    <row r="8" spans="1:16" s="26" customFormat="1" ht="17.149999999999999" customHeight="1" x14ac:dyDescent="0.35">
      <c r="A8" s="28"/>
      <c r="B8" s="278" t="s">
        <v>1930</v>
      </c>
      <c r="C8" s="278"/>
      <c r="D8" s="278"/>
      <c r="E8" s="278"/>
      <c r="F8" s="278"/>
      <c r="G8" s="278"/>
      <c r="H8" s="278"/>
      <c r="I8" s="28"/>
    </row>
    <row r="9" spans="1:16" s="26" customFormat="1" ht="15" customHeight="1" x14ac:dyDescent="0.4">
      <c r="A9" s="28"/>
      <c r="B9" s="290" t="s">
        <v>1931</v>
      </c>
      <c r="C9" s="290"/>
      <c r="D9" s="290"/>
      <c r="E9" s="290"/>
      <c r="F9" s="290"/>
      <c r="G9" s="290"/>
      <c r="H9" s="290"/>
      <c r="I9" s="28"/>
    </row>
    <row r="10" spans="1:16" s="26" customFormat="1" ht="15" customHeight="1" x14ac:dyDescent="0.4">
      <c r="A10" s="28"/>
      <c r="E10" s="138"/>
      <c r="F10" s="138"/>
      <c r="G10" s="138"/>
      <c r="H10" s="138"/>
      <c r="I10" s="28"/>
    </row>
    <row r="11" spans="1:16" s="26" customFormat="1" ht="16" x14ac:dyDescent="0.35">
      <c r="A11" s="28"/>
      <c r="B11" s="66" t="s">
        <v>1997</v>
      </c>
      <c r="C11" s="30"/>
      <c r="D11" s="34" t="s">
        <v>1996</v>
      </c>
      <c r="E11" s="30"/>
      <c r="F11" s="35" t="s">
        <v>1687</v>
      </c>
      <c r="G11" s="13"/>
      <c r="H11" s="28"/>
      <c r="I11" s="28"/>
      <c r="P11" s="227"/>
    </row>
    <row r="12" spans="1:16" s="26" customFormat="1" ht="15" x14ac:dyDescent="0.35">
      <c r="A12" s="28"/>
      <c r="I12" s="28"/>
    </row>
    <row r="13" spans="1:16" s="221" customFormat="1" ht="22.5" x14ac:dyDescent="0.35">
      <c r="A13" s="220"/>
      <c r="B13" s="24" t="s">
        <v>1674</v>
      </c>
      <c r="C13" s="220"/>
      <c r="D13" s="222"/>
      <c r="E13" s="220"/>
      <c r="F13" s="222"/>
      <c r="G13" s="220"/>
      <c r="H13" s="220"/>
      <c r="I13" s="220"/>
    </row>
    <row r="14" spans="1:16" s="26" customFormat="1" ht="15" x14ac:dyDescent="0.35">
      <c r="A14" s="28"/>
      <c r="B14" s="45" t="s">
        <v>1932</v>
      </c>
      <c r="C14" s="28"/>
      <c r="D14" s="45"/>
      <c r="E14" s="28"/>
      <c r="F14" s="45"/>
      <c r="G14" s="28"/>
      <c r="H14" s="28"/>
      <c r="I14" s="28"/>
    </row>
    <row r="15" spans="1:16" s="26" customFormat="1" ht="15" x14ac:dyDescent="0.35">
      <c r="A15" s="28"/>
      <c r="B15" s="48"/>
      <c r="C15" s="28"/>
      <c r="D15" s="139"/>
      <c r="E15" s="28"/>
      <c r="F15" s="139"/>
      <c r="G15" s="28"/>
      <c r="H15" s="28"/>
      <c r="I15" s="28"/>
    </row>
    <row r="16" spans="1:16" s="246" customFormat="1" ht="19" x14ac:dyDescent="0.35">
      <c r="A16" s="243"/>
      <c r="B16" s="244" t="s">
        <v>3</v>
      </c>
      <c r="C16" s="243"/>
      <c r="D16" s="244" t="s">
        <v>4</v>
      </c>
      <c r="E16" s="243"/>
      <c r="F16" s="244" t="s">
        <v>1642</v>
      </c>
      <c r="G16" s="243"/>
      <c r="H16" s="245" t="s">
        <v>2</v>
      </c>
      <c r="I16" s="243"/>
    </row>
    <row r="17" spans="1:16" s="26" customFormat="1" ht="32.25" customHeight="1" x14ac:dyDescent="0.35">
      <c r="A17" s="28"/>
      <c r="B17" s="140" t="s">
        <v>1933</v>
      </c>
      <c r="C17" s="28"/>
      <c r="D17" s="141"/>
      <c r="E17" s="28"/>
      <c r="F17" s="141"/>
      <c r="G17" s="28"/>
      <c r="H17" s="142"/>
      <c r="I17" s="28"/>
    </row>
    <row r="18" spans="1:16" s="26" customFormat="1" ht="15" x14ac:dyDescent="0.35">
      <c r="A18" s="28"/>
      <c r="B18" s="143" t="s">
        <v>1539</v>
      </c>
      <c r="C18" s="28"/>
      <c r="D18" s="144"/>
      <c r="E18" s="28"/>
      <c r="F18" s="144"/>
      <c r="G18" s="28"/>
      <c r="H18" s="145"/>
      <c r="I18" s="28"/>
    </row>
    <row r="19" spans="1:16" s="26" customFormat="1" ht="15" x14ac:dyDescent="0.35">
      <c r="A19" s="28"/>
      <c r="B19" s="146" t="s">
        <v>1540</v>
      </c>
      <c r="C19" s="28"/>
      <c r="D19" s="178" t="s">
        <v>1883</v>
      </c>
      <c r="E19" s="28"/>
      <c r="F19" s="178" t="str">
        <f>IF(D19=Lists!$K$4,"&lt; Input URL to data source &gt;",IF(D19=Lists!$K$5,"&lt; Reference section in EITI Report &gt;",IF(D19=Lists!$K$6,"&lt; Reference evidence of non-applicability &gt;","")))</f>
        <v/>
      </c>
      <c r="G19" s="28"/>
      <c r="H19" s="145"/>
      <c r="I19" s="28"/>
    </row>
    <row r="20" spans="1:16" s="26" customFormat="1" ht="15" x14ac:dyDescent="0.35">
      <c r="A20" s="28"/>
      <c r="B20" s="146" t="s">
        <v>1616</v>
      </c>
      <c r="C20" s="28"/>
      <c r="D20" s="178" t="s">
        <v>1883</v>
      </c>
      <c r="E20" s="28"/>
      <c r="F20" s="178" t="str">
        <f>IF(D20=Lists!$K$4,"&lt; Input URL to data source &gt;",IF(D20=Lists!$K$5,"&lt; Reference section in EITI Report or URL &gt;",IF(D20=Lists!$K$6,"&lt; Reference evidence of non-applicability &gt;","")))</f>
        <v/>
      </c>
      <c r="G20" s="28"/>
      <c r="H20" s="145"/>
      <c r="I20" s="28"/>
    </row>
    <row r="21" spans="1:16" s="26" customFormat="1" ht="15" x14ac:dyDescent="0.35">
      <c r="A21" s="28"/>
      <c r="B21" s="146" t="s">
        <v>1998</v>
      </c>
      <c r="C21" s="28"/>
      <c r="D21" s="178" t="s">
        <v>1883</v>
      </c>
      <c r="E21" s="28"/>
      <c r="F21" s="178" t="str">
        <f>IF(D21=Lists!$K$4,"&lt; Input URL to data source &gt;",IF(D21=Lists!$K$5,"&lt; Reference section in EITI Report or URL &gt;",IF(D21=Lists!$K$6,"&lt; Reference evidence of non-applicability &gt;","")))</f>
        <v/>
      </c>
      <c r="G21" s="28"/>
      <c r="H21" s="145"/>
      <c r="I21" s="28"/>
      <c r="O21" s="227"/>
      <c r="P21" s="249"/>
    </row>
    <row r="22" spans="1:16" s="26" customFormat="1" ht="15" x14ac:dyDescent="0.35">
      <c r="A22" s="28"/>
      <c r="B22" s="147" t="s">
        <v>1541</v>
      </c>
      <c r="C22" s="28"/>
      <c r="D22" s="179" t="s">
        <v>1883</v>
      </c>
      <c r="E22" s="28"/>
      <c r="F22" s="178" t="str">
        <f>IF(D22=Lists!$K$4,"&lt; Input URL to data source &gt;",IF(D22=Lists!$K$5,"&lt; Reference section in EITI Report or URL &gt;",IF(D22=Lists!$K$6,"&lt; Reference evidence of non-applicability &gt;","")))</f>
        <v/>
      </c>
      <c r="G22" s="28"/>
      <c r="H22" s="148"/>
      <c r="I22" s="28"/>
    </row>
    <row r="23" spans="1:16" s="26" customFormat="1" ht="15" x14ac:dyDescent="0.35">
      <c r="A23" s="28"/>
      <c r="B23" s="48"/>
      <c r="C23" s="28"/>
      <c r="D23" s="139"/>
      <c r="E23" s="28"/>
      <c r="F23" s="139"/>
      <c r="G23" s="28"/>
      <c r="H23" s="28"/>
      <c r="I23" s="28"/>
    </row>
    <row r="24" spans="1:16" s="26" customFormat="1" ht="15" x14ac:dyDescent="0.35">
      <c r="A24" s="28"/>
      <c r="B24" s="140" t="s">
        <v>1934</v>
      </c>
      <c r="C24" s="28"/>
      <c r="D24" s="141"/>
      <c r="E24" s="28"/>
      <c r="F24" s="141"/>
      <c r="G24" s="28"/>
      <c r="H24" s="142"/>
      <c r="I24" s="28"/>
    </row>
    <row r="25" spans="1:16" s="26" customFormat="1" ht="15" x14ac:dyDescent="0.35">
      <c r="A25" s="28"/>
      <c r="B25" s="143" t="s">
        <v>1539</v>
      </c>
      <c r="C25" s="28"/>
      <c r="D25" s="144"/>
      <c r="E25" s="28"/>
      <c r="F25" s="144"/>
      <c r="G25" s="28"/>
      <c r="H25" s="145"/>
      <c r="I25" s="28"/>
    </row>
    <row r="26" spans="1:16" s="26" customFormat="1" ht="15" x14ac:dyDescent="0.35">
      <c r="A26" s="28"/>
      <c r="B26" s="146" t="s">
        <v>1618</v>
      </c>
      <c r="C26" s="28"/>
      <c r="D26" s="178" t="s">
        <v>2001</v>
      </c>
      <c r="E26" s="28"/>
      <c r="F26" s="178" t="str">
        <f>IF(D26=Lists!$K$4,"&lt; Input URL to data source &gt;",IF(D26=Lists!$K$5,"&lt; Reference section in EITI Report or URL &gt;",IF(D26=Lists!$K$6,"&lt; Reference evidence of non-applicability &gt;","")))</f>
        <v/>
      </c>
      <c r="G26" s="28"/>
      <c r="H26" s="145"/>
      <c r="I26" s="28"/>
    </row>
    <row r="27" spans="1:16" s="26" customFormat="1" ht="15" x14ac:dyDescent="0.35">
      <c r="A27" s="149"/>
      <c r="B27" s="150" t="s">
        <v>1705</v>
      </c>
      <c r="C27" s="151"/>
      <c r="D27" s="178" t="s">
        <v>1883</v>
      </c>
      <c r="E27" s="28"/>
      <c r="F27" s="178" t="str">
        <f>IF(D27=Lists!$K$4,"&lt; Input URL to data source &gt;",IF(D27=Lists!$K$5,"&lt; Reference section in EITI Report or URL &gt;",IF(D27=Lists!$K$6,"&lt; Reference evidence of non-applicability &gt;","")))</f>
        <v/>
      </c>
      <c r="G27" s="28"/>
      <c r="H27" s="145"/>
      <c r="I27" s="28"/>
    </row>
    <row r="28" spans="1:16" s="26" customFormat="1" ht="15" x14ac:dyDescent="0.35">
      <c r="A28" s="28"/>
      <c r="B28" s="146" t="s">
        <v>1617</v>
      </c>
      <c r="C28" s="28"/>
      <c r="D28" s="178" t="s">
        <v>1883</v>
      </c>
      <c r="E28" s="28"/>
      <c r="F28" s="178" t="str">
        <f>IF(D28=Lists!$K$4,"&lt; Input URL to data source &gt;",IF(D28=Lists!$K$5,"&lt; Reference section in EITI Report or URL &gt;",IF(D28=Lists!$K$6,"&lt; Reference evidence of non-applicability &gt;","")))</f>
        <v/>
      </c>
      <c r="G28" s="28"/>
      <c r="H28" s="145"/>
      <c r="I28" s="28"/>
    </row>
    <row r="29" spans="1:16" s="26" customFormat="1" ht="15" x14ac:dyDescent="0.35">
      <c r="A29" s="28"/>
      <c r="B29" s="152" t="s">
        <v>1705</v>
      </c>
      <c r="C29" s="151"/>
      <c r="D29" s="178" t="s">
        <v>1883</v>
      </c>
      <c r="E29" s="28"/>
      <c r="F29" s="178" t="str">
        <f>IF(D29=Lists!$K$4,"&lt; Input URL to data source &gt;",IF(D29=Lists!$K$5,"&lt; Reference section in EITI Report or URL &gt;",IF(D29=Lists!$K$6,"&lt; Reference evidence of non-applicability &gt;","")))</f>
        <v/>
      </c>
      <c r="G29" s="28"/>
      <c r="H29" s="145"/>
      <c r="I29" s="28"/>
    </row>
    <row r="30" spans="1:16" s="26" customFormat="1" ht="15" x14ac:dyDescent="0.35">
      <c r="A30" s="28"/>
      <c r="B30" s="146" t="s">
        <v>1619</v>
      </c>
      <c r="C30" s="28"/>
      <c r="D30" s="178" t="s">
        <v>1883</v>
      </c>
      <c r="E30" s="28"/>
      <c r="F30" s="178" t="str">
        <f>IF(D30=Lists!$K$4,"&lt; Input URL to data source &gt;",IF(D30=Lists!$K$5,"&lt; Reference section in EITI Report or URL &gt;",IF(D30=Lists!$K$6,"&lt; Reference evidence of non-applicability &gt;","")))</f>
        <v/>
      </c>
      <c r="G30" s="28"/>
      <c r="H30" s="145"/>
      <c r="I30" s="28"/>
    </row>
    <row r="31" spans="1:16" s="26" customFormat="1" ht="15" x14ac:dyDescent="0.35">
      <c r="A31" s="28"/>
      <c r="B31" s="153" t="s">
        <v>1704</v>
      </c>
      <c r="C31" s="151"/>
      <c r="D31" s="179" t="s">
        <v>1584</v>
      </c>
      <c r="E31" s="28"/>
      <c r="F31" s="178" t="str">
        <f>IF(D26=Lists!$K$4,"&lt; Input URL to data source &gt;",IF(D26=Lists!$K$5,"&lt; Reference section in EITI Report or URL &gt;",IF(D26=Lists!$K$6,"&lt; Reference evidence of non-applicability &gt;","")))</f>
        <v/>
      </c>
      <c r="G31" s="28"/>
      <c r="H31" s="145"/>
      <c r="I31" s="28"/>
    </row>
    <row r="32" spans="1:16" s="26" customFormat="1" ht="15" x14ac:dyDescent="0.35">
      <c r="A32" s="28"/>
      <c r="B32" s="154"/>
      <c r="C32" s="28"/>
      <c r="D32" s="139"/>
      <c r="E32" s="28"/>
      <c r="F32" s="139"/>
      <c r="G32" s="28"/>
      <c r="H32" s="155"/>
      <c r="I32" s="28"/>
    </row>
    <row r="33" spans="1:15" s="26" customFormat="1" ht="15" x14ac:dyDescent="0.35">
      <c r="A33" s="28"/>
      <c r="B33" s="140" t="s">
        <v>1935</v>
      </c>
      <c r="C33" s="28"/>
      <c r="D33" s="156"/>
      <c r="E33" s="28"/>
      <c r="F33" s="156"/>
      <c r="G33" s="28"/>
      <c r="H33" s="142"/>
      <c r="I33" s="28"/>
    </row>
    <row r="34" spans="1:15" s="26" customFormat="1" ht="15" x14ac:dyDescent="0.35">
      <c r="A34" s="28"/>
      <c r="B34" s="143" t="s">
        <v>1343</v>
      </c>
      <c r="C34" s="28"/>
      <c r="D34" s="178" t="s">
        <v>1883</v>
      </c>
      <c r="E34" s="28"/>
      <c r="F34" s="178" t="str">
        <f>IF(D34=Lists!$K$4,"&lt; Input URL to data source &gt;",IF(D34=Lists!$K$5,"&lt; Reference section in EITI Report or URL &gt;",IF(D34=Lists!$K$6,"&lt; Reference evidence of non-applicability &gt;","")))</f>
        <v/>
      </c>
      <c r="G34" s="28"/>
      <c r="H34" s="145"/>
      <c r="I34" s="28"/>
    </row>
    <row r="35" spans="1:15" s="26" customFormat="1" ht="15" x14ac:dyDescent="0.35">
      <c r="A35" s="28"/>
      <c r="B35" s="143" t="s">
        <v>1344</v>
      </c>
      <c r="C35" s="28"/>
      <c r="D35" s="178" t="s">
        <v>1883</v>
      </c>
      <c r="E35" s="28"/>
      <c r="F35" s="178" t="str">
        <f>IF(D35=Lists!$K$4,"&lt; Input URL to data source &gt;",IF(D35=Lists!$K$5,"&lt; Reference section in EITI Report or URL &gt;",IF(D35=Lists!$K$6,"&lt; Reference evidence of non-applicability &gt;","")))</f>
        <v/>
      </c>
      <c r="G35" s="28"/>
      <c r="H35" s="145"/>
      <c r="I35" s="28"/>
    </row>
    <row r="36" spans="1:15" s="26" customFormat="1" ht="15" x14ac:dyDescent="0.35">
      <c r="A36" s="28"/>
      <c r="B36" s="157" t="s">
        <v>1345</v>
      </c>
      <c r="C36" s="28"/>
      <c r="D36" s="178" t="s">
        <v>1883</v>
      </c>
      <c r="E36" s="28"/>
      <c r="F36" s="178" t="str">
        <f>IF(D36=Lists!$K$4,"&lt; Input URL to data source &gt;",IF(D36=Lists!$K$5,"&lt; Reference section in EITI Report or URL &gt;",IF(D36=Lists!$K$6,"&lt; Reference evidence of non-applicability &gt;","")))</f>
        <v/>
      </c>
      <c r="G36" s="28"/>
      <c r="H36" s="148"/>
      <c r="I36" s="28"/>
    </row>
    <row r="37" spans="1:15" s="26" customFormat="1" ht="15" x14ac:dyDescent="0.35">
      <c r="A37" s="28"/>
      <c r="B37" s="48"/>
      <c r="C37" s="28"/>
      <c r="D37" s="139"/>
      <c r="E37" s="28"/>
      <c r="F37" s="139"/>
      <c r="G37" s="28"/>
      <c r="H37" s="28"/>
      <c r="I37" s="28"/>
    </row>
    <row r="38" spans="1:15" s="26" customFormat="1" ht="15" x14ac:dyDescent="0.35">
      <c r="A38" s="28"/>
      <c r="B38" s="140" t="s">
        <v>1936</v>
      </c>
      <c r="C38" s="28"/>
      <c r="D38" s="156"/>
      <c r="E38" s="28"/>
      <c r="F38" s="156"/>
      <c r="G38" s="28"/>
      <c r="H38" s="142"/>
      <c r="I38" s="28"/>
    </row>
    <row r="39" spans="1:15" s="26" customFormat="1" ht="15" x14ac:dyDescent="0.35">
      <c r="A39" s="28"/>
      <c r="B39" s="143" t="s">
        <v>1346</v>
      </c>
      <c r="C39" s="28"/>
      <c r="D39" s="178" t="s">
        <v>1883</v>
      </c>
      <c r="E39" s="28"/>
      <c r="F39" s="178" t="str">
        <f>IF(D39=Lists!$K$4,"&lt; Input URL to data source &gt;",IF(D39=Lists!$K$5,"&lt; Reference section in EITI Report or URL &gt;",IF(D39=Lists!$K$6,"&lt; Reference evidence of non-applicability &gt;","")))</f>
        <v/>
      </c>
      <c r="G39" s="28"/>
      <c r="H39" s="145"/>
      <c r="I39" s="28"/>
    </row>
    <row r="40" spans="1:15" s="26" customFormat="1" ht="15" x14ac:dyDescent="0.35">
      <c r="A40" s="28"/>
      <c r="B40" s="146" t="s">
        <v>1985</v>
      </c>
      <c r="C40" s="28"/>
      <c r="D40" s="178" t="s">
        <v>1883</v>
      </c>
      <c r="E40" s="28"/>
      <c r="F40" s="178" t="str">
        <f>IF(D40=Lists!$K$4,"&lt; Input URL to data source &gt;",IF(D40=Lists!$K$5,"&lt; Reference section in EITI Report or URL &gt;",IF(D40=Lists!$K$6,"&lt; Reference evidence of non-applicability &gt;","")))</f>
        <v/>
      </c>
      <c r="G40" s="28"/>
      <c r="H40" s="145"/>
      <c r="I40" s="28"/>
      <c r="O40" s="227"/>
    </row>
    <row r="41" spans="1:15" s="26" customFormat="1" ht="15" x14ac:dyDescent="0.35">
      <c r="A41" s="28"/>
      <c r="B41" s="143" t="s">
        <v>1620</v>
      </c>
      <c r="C41" s="28"/>
      <c r="D41" s="178" t="s">
        <v>1883</v>
      </c>
      <c r="E41" s="28"/>
      <c r="F41" s="178" t="str">
        <f>IF(D41=Lists!$K$4,"&lt; Input URL to data source &gt;",IF(D41=Lists!$K$5,"&lt; Reference section in EITI Report or URL &gt;",IF(D41=Lists!$K$6,"&lt; Reference evidence of non-applicability &gt;","")))</f>
        <v/>
      </c>
      <c r="G41" s="28"/>
      <c r="H41" s="145"/>
      <c r="I41" s="28"/>
    </row>
    <row r="42" spans="1:15" s="26" customFormat="1" ht="15" x14ac:dyDescent="0.35">
      <c r="A42" s="28"/>
      <c r="B42" s="143" t="s">
        <v>1621</v>
      </c>
      <c r="C42" s="28"/>
      <c r="D42" s="178" t="s">
        <v>1883</v>
      </c>
      <c r="E42" s="28"/>
      <c r="F42" s="178" t="str">
        <f>IF(D42=Lists!$K$4,"&lt; Input URL to data source &gt;",IF(D42=Lists!$K$5,"&lt; Reference section in EITI Report or URL &gt;",IF(D42=Lists!$K$6,"&lt; Reference evidence of non-applicability &gt;","")))</f>
        <v/>
      </c>
      <c r="G42" s="28"/>
      <c r="H42" s="145"/>
      <c r="I42" s="28"/>
    </row>
    <row r="43" spans="1:15" s="26" customFormat="1" ht="15" x14ac:dyDescent="0.35">
      <c r="A43" s="28"/>
      <c r="B43" s="157" t="s">
        <v>1622</v>
      </c>
      <c r="C43" s="28"/>
      <c r="D43" s="179" t="s">
        <v>1884</v>
      </c>
      <c r="E43" s="28"/>
      <c r="F43" s="178" t="str">
        <f>IF(D43=Lists!$K$4,"&lt; Input URL to data source &gt;",IF(D43=Lists!$K$5,"&lt; Reference section in EITI Report or URL &gt;",IF(D43=Lists!$K$6,"&lt; Reference evidence of non-applicability &gt;","")))</f>
        <v/>
      </c>
      <c r="G43" s="28"/>
      <c r="H43" s="148"/>
      <c r="I43" s="28"/>
    </row>
    <row r="44" spans="1:15" s="26" customFormat="1" ht="15" x14ac:dyDescent="0.35">
      <c r="A44" s="28"/>
      <c r="B44" s="48"/>
      <c r="C44" s="28"/>
      <c r="D44" s="139"/>
      <c r="E44" s="28"/>
      <c r="F44" s="139"/>
      <c r="G44" s="28"/>
      <c r="H44" s="28"/>
      <c r="I44" s="28"/>
    </row>
    <row r="45" spans="1:15" s="26" customFormat="1" ht="15" x14ac:dyDescent="0.35">
      <c r="A45" s="28"/>
      <c r="B45" s="140" t="s">
        <v>1937</v>
      </c>
      <c r="C45" s="28"/>
      <c r="D45" s="158"/>
      <c r="E45" s="28"/>
      <c r="F45" s="158"/>
      <c r="G45" s="28"/>
      <c r="H45" s="142"/>
      <c r="I45" s="28"/>
    </row>
    <row r="46" spans="1:15" s="26" customFormat="1" ht="15" x14ac:dyDescent="0.35">
      <c r="A46" s="28"/>
      <c r="B46" s="143" t="s">
        <v>1347</v>
      </c>
      <c r="C46" s="28"/>
      <c r="D46" s="178" t="s">
        <v>1883</v>
      </c>
      <c r="E46" s="28"/>
      <c r="F46" s="178" t="str">
        <f>IF(D46=Lists!$K$4,"&lt; Input URL to data source &gt;",IF(D46=Lists!$K$5,"&lt; Reference section in EITI Report or URL &gt;",IF(D46=Lists!$K$6,"&lt; Reference evidence of non-applicability &gt;","")))</f>
        <v/>
      </c>
      <c r="G46" s="28"/>
      <c r="H46" s="145"/>
      <c r="I46" s="28"/>
    </row>
    <row r="47" spans="1:15" s="26" customFormat="1" ht="15" x14ac:dyDescent="0.35">
      <c r="A47" s="28"/>
      <c r="B47" s="146" t="s">
        <v>1694</v>
      </c>
      <c r="C47" s="28"/>
      <c r="D47" s="178" t="s">
        <v>2001</v>
      </c>
      <c r="E47" s="28"/>
      <c r="F47" s="178" t="str">
        <f>IF(D47=Lists!$K$4,"&lt; Input URL to data source &gt;",IF(D47=Lists!$K$5,"&lt; Reference section in EITI Report or URL &gt;",IF(D47=Lists!$K$6,"&lt; Reference evidence of non-applicability &gt;","")))</f>
        <v/>
      </c>
      <c r="G47" s="28"/>
      <c r="H47" s="145"/>
      <c r="I47" s="28"/>
    </row>
    <row r="48" spans="1:15" s="26" customFormat="1" ht="15" x14ac:dyDescent="0.35">
      <c r="A48" s="28"/>
      <c r="B48" s="157" t="s">
        <v>1348</v>
      </c>
      <c r="C48" s="28"/>
      <c r="D48" s="180" t="str">
        <f>IF(OR(D47=Lists!$K$4,),"&lt; name of the registry &gt;","")</f>
        <v/>
      </c>
      <c r="E48" s="28"/>
      <c r="F48" s="179" t="str">
        <f>IF(D48="&lt; name of the registry &gt;","&lt; Input URL to data source &gt;",IF(D48=Lists!$K$5,"&lt; Reference section in EITI Report or URL &gt;",IF(D48=Lists!$K$6,"&lt; Reference evidence of non-applicability &gt;","")))</f>
        <v/>
      </c>
      <c r="G48" s="28"/>
      <c r="H48" s="148"/>
      <c r="I48" s="28"/>
    </row>
    <row r="49" spans="1:9" s="26" customFormat="1" ht="15" x14ac:dyDescent="0.35">
      <c r="A49" s="28"/>
      <c r="B49" s="48"/>
      <c r="C49" s="28"/>
      <c r="D49" s="139"/>
      <c r="E49" s="28"/>
      <c r="F49" s="139"/>
      <c r="G49" s="28"/>
      <c r="H49" s="28"/>
      <c r="I49" s="28"/>
    </row>
    <row r="50" spans="1:9" s="26" customFormat="1" ht="15" x14ac:dyDescent="0.35">
      <c r="A50" s="28"/>
      <c r="B50" s="140" t="s">
        <v>1938</v>
      </c>
      <c r="C50" s="28"/>
      <c r="D50" s="158"/>
      <c r="E50" s="28"/>
      <c r="F50" s="158"/>
      <c r="G50" s="28"/>
      <c r="H50" s="142"/>
      <c r="I50" s="28"/>
    </row>
    <row r="51" spans="1:9" s="26" customFormat="1" ht="30" x14ac:dyDescent="0.35">
      <c r="A51" s="28"/>
      <c r="B51" s="159" t="s">
        <v>1349</v>
      </c>
      <c r="C51" s="28"/>
      <c r="D51" s="178" t="s">
        <v>1883</v>
      </c>
      <c r="E51" s="28"/>
      <c r="F51" s="178" t="str">
        <f>IF(D51=Lists!$K$4,"&lt; Input URL to data source &gt;",IF(D51=Lists!$K$5,"&lt; Reference section in EITI Report or URL &gt;",IF(D51=Lists!$K$6,"&lt; Reference evidence of non-applicability &gt;","")))</f>
        <v/>
      </c>
      <c r="G51" s="28"/>
      <c r="H51" s="145"/>
      <c r="I51" s="28"/>
    </row>
    <row r="52" spans="1:9" s="26" customFormat="1" ht="45" x14ac:dyDescent="0.35">
      <c r="A52" s="28"/>
      <c r="B52" s="160" t="s">
        <v>1984</v>
      </c>
      <c r="C52" s="28"/>
      <c r="D52" s="178" t="s">
        <v>1883</v>
      </c>
      <c r="E52" s="28"/>
      <c r="F52" s="178" t="str">
        <f>IF(D52=Lists!$K$4,"&lt; Input URL to data source &gt;",IF(D52=Lists!$K$5,"&lt; Reference section in EITI Report or URL &gt;",IF(D52=Lists!$K$6,"&lt; Reference evidence of non-applicability &gt;","")))</f>
        <v/>
      </c>
      <c r="G52" s="28"/>
      <c r="H52" s="145"/>
      <c r="I52" s="28"/>
    </row>
    <row r="53" spans="1:9" s="26" customFormat="1" ht="36" customHeight="1" x14ac:dyDescent="0.35">
      <c r="A53" s="28"/>
      <c r="B53" s="161" t="s">
        <v>1983</v>
      </c>
      <c r="C53" s="28"/>
      <c r="D53" s="179" t="s">
        <v>1883</v>
      </c>
      <c r="E53" s="28"/>
      <c r="F53" s="179" t="str">
        <f>IF(D53=Lists!$K$4,"&lt; Input URL to data source &gt;",IF(D53=Lists!$K$5,"&lt; Reference section in EITI Report or URL &gt;",IF(D53=Lists!$K$6,"&lt; Reference evidence of non-applicability &gt;","")))</f>
        <v/>
      </c>
      <c r="G53" s="28"/>
      <c r="H53" s="148"/>
      <c r="I53" s="28"/>
    </row>
    <row r="54" spans="1:9" s="26" customFormat="1" ht="15" x14ac:dyDescent="0.35">
      <c r="A54" s="28"/>
      <c r="B54" s="48"/>
      <c r="C54" s="28"/>
      <c r="D54" s="139"/>
      <c r="E54" s="28"/>
      <c r="F54" s="139"/>
      <c r="G54" s="28"/>
      <c r="H54" s="28"/>
      <c r="I54" s="28"/>
    </row>
    <row r="55" spans="1:9" s="26" customFormat="1" ht="15" x14ac:dyDescent="0.35">
      <c r="A55" s="28"/>
      <c r="B55" s="140" t="s">
        <v>1939</v>
      </c>
      <c r="C55" s="28"/>
      <c r="D55" s="158"/>
      <c r="E55" s="28"/>
      <c r="F55" s="158"/>
      <c r="G55" s="28"/>
      <c r="H55" s="142"/>
      <c r="I55" s="28"/>
    </row>
    <row r="56" spans="1:9" s="26" customFormat="1" ht="30" x14ac:dyDescent="0.35">
      <c r="A56" s="28"/>
      <c r="B56" s="162" t="s">
        <v>1623</v>
      </c>
      <c r="C56" s="28"/>
      <c r="D56" s="178" t="s">
        <v>1883</v>
      </c>
      <c r="E56" s="28"/>
      <c r="F56" s="179" t="str">
        <f>IF(D56=Lists!$K$4,"&lt; Input URL to data source &gt;",IF(D56=Lists!$K$5,"&lt; Reference section in EITI Report or URL &gt;",IF(D56=Lists!$K$6,"&lt; Reference evidence of non-applicability &gt;","")))</f>
        <v/>
      </c>
      <c r="G56" s="28"/>
      <c r="H56" s="148"/>
      <c r="I56" s="28"/>
    </row>
    <row r="57" spans="1:9" s="26" customFormat="1" ht="15" x14ac:dyDescent="0.35">
      <c r="A57" s="28"/>
      <c r="B57" s="48"/>
      <c r="C57" s="28"/>
      <c r="D57" s="139"/>
      <c r="E57" s="28"/>
      <c r="F57" s="139"/>
      <c r="G57" s="28"/>
      <c r="H57" s="28"/>
      <c r="I57" s="28"/>
    </row>
    <row r="58" spans="1:9" s="26" customFormat="1" ht="15" x14ac:dyDescent="0.35">
      <c r="A58" s="28"/>
      <c r="B58" s="140" t="s">
        <v>1987</v>
      </c>
      <c r="C58" s="28"/>
      <c r="D58" s="158"/>
      <c r="E58" s="28"/>
      <c r="F58" s="158"/>
      <c r="G58" s="28"/>
      <c r="H58" s="142"/>
      <c r="I58" s="28"/>
    </row>
    <row r="59" spans="1:9" s="26" customFormat="1" ht="15" x14ac:dyDescent="0.35">
      <c r="A59" s="28"/>
      <c r="B59" s="250" t="s">
        <v>1986</v>
      </c>
      <c r="C59" s="28"/>
      <c r="D59" s="228"/>
      <c r="E59" s="28"/>
      <c r="F59" s="228"/>
      <c r="G59" s="28"/>
      <c r="H59" s="145"/>
      <c r="I59" s="28"/>
    </row>
    <row r="60" spans="1:9" s="26" customFormat="1" ht="15" x14ac:dyDescent="0.35">
      <c r="A60" s="28"/>
      <c r="B60" s="159" t="s">
        <v>1351</v>
      </c>
      <c r="C60" s="28"/>
      <c r="D60" s="178" t="s">
        <v>1883</v>
      </c>
      <c r="E60" s="28"/>
      <c r="F60" s="178" t="str">
        <f>IF(D60=Lists!$K$4,"&lt; Input URL to data source &gt;",IF(D60=Lists!$K$5,"&lt; Reference section in EITI Report or URL &gt;",IF(D60=Lists!$K$6,"&lt; Reference evidence of non-applicability &gt;","")))</f>
        <v/>
      </c>
      <c r="G60" s="28"/>
      <c r="H60" s="145"/>
      <c r="I60" s="28"/>
    </row>
    <row r="61" spans="1:9" s="26" customFormat="1" ht="15" x14ac:dyDescent="0.35">
      <c r="A61" s="28"/>
      <c r="B61" s="159" t="s">
        <v>1352</v>
      </c>
      <c r="C61" s="28"/>
      <c r="D61" s="178" t="s">
        <v>1883</v>
      </c>
      <c r="E61" s="28"/>
      <c r="F61" s="178" t="str">
        <f>IF(D61=Lists!$K$4,"&lt; Input URL to data source &gt;",IF(D61=Lists!$K$5,"&lt; Reference section in EITI Report or URL &gt;",IF(D61=Lists!$K$6,"&lt; Reference evidence of non-applicability &gt;","")))</f>
        <v/>
      </c>
      <c r="G61" s="28"/>
      <c r="H61" s="145"/>
      <c r="I61" s="28"/>
    </row>
    <row r="62" spans="1:9" s="26" customFormat="1" ht="15" x14ac:dyDescent="0.35">
      <c r="A62" s="28"/>
      <c r="B62" s="181" t="s">
        <v>1733</v>
      </c>
      <c r="C62" s="28"/>
      <c r="D62" s="178" t="s">
        <v>1584</v>
      </c>
      <c r="E62" s="28"/>
      <c r="F62" s="178" t="s">
        <v>1430</v>
      </c>
      <c r="G62" s="28"/>
      <c r="H62" s="145"/>
      <c r="I62" s="28"/>
    </row>
    <row r="63" spans="1:9" s="26" customFormat="1" ht="15" x14ac:dyDescent="0.35">
      <c r="A63" s="28"/>
      <c r="B63" s="160" t="str">
        <f>LEFT(B62,SEARCH(",",B62))&amp;" value"</f>
        <v>Crude oil (2709), value</v>
      </c>
      <c r="C63" s="28"/>
      <c r="D63" s="178" t="s">
        <v>1584</v>
      </c>
      <c r="E63" s="28"/>
      <c r="F63" s="178" t="s">
        <v>1200</v>
      </c>
      <c r="G63" s="28"/>
      <c r="H63" s="145" t="s">
        <v>1794</v>
      </c>
      <c r="I63" s="28"/>
    </row>
    <row r="64" spans="1:9" s="26" customFormat="1" ht="15" x14ac:dyDescent="0.35">
      <c r="A64" s="28"/>
      <c r="B64" s="181" t="s">
        <v>1757</v>
      </c>
      <c r="C64" s="28"/>
      <c r="D64" s="178" t="s">
        <v>1584</v>
      </c>
      <c r="E64" s="28"/>
      <c r="F64" s="178" t="s">
        <v>1431</v>
      </c>
      <c r="G64" s="28"/>
      <c r="H64" s="145"/>
      <c r="I64" s="28"/>
    </row>
    <row r="65" spans="1:9" s="26" customFormat="1" ht="15" x14ac:dyDescent="0.35">
      <c r="A65" s="28"/>
      <c r="B65" s="160" t="str">
        <f>LEFT(B64,SEARCH(",",B64))&amp;" value"</f>
        <v>Natural gas (2711), value</v>
      </c>
      <c r="C65" s="28"/>
      <c r="D65" s="178" t="s">
        <v>1584</v>
      </c>
      <c r="E65" s="28"/>
      <c r="F65" s="178" t="s">
        <v>1200</v>
      </c>
      <c r="G65" s="28"/>
      <c r="H65" s="145" t="s">
        <v>1794</v>
      </c>
      <c r="I65" s="28"/>
    </row>
    <row r="66" spans="1:9" s="26" customFormat="1" ht="15" x14ac:dyDescent="0.35">
      <c r="A66" s="28"/>
      <c r="B66" s="181" t="s">
        <v>1738</v>
      </c>
      <c r="C66" s="28"/>
      <c r="D66" s="178" t="s">
        <v>1584</v>
      </c>
      <c r="E66" s="28"/>
      <c r="F66" s="178" t="s">
        <v>1433</v>
      </c>
      <c r="G66" s="28"/>
      <c r="H66" s="145"/>
      <c r="I66" s="28"/>
    </row>
    <row r="67" spans="1:9" s="26" customFormat="1" ht="15" x14ac:dyDescent="0.35">
      <c r="A67" s="28"/>
      <c r="B67" s="160" t="str">
        <f>LEFT(B66,SEARCH(",",B66))&amp;" value"</f>
        <v>Gold (7108), value</v>
      </c>
      <c r="C67" s="28"/>
      <c r="D67" s="178" t="s">
        <v>1584</v>
      </c>
      <c r="E67" s="28"/>
      <c r="F67" s="178" t="s">
        <v>1200</v>
      </c>
      <c r="G67" s="28"/>
      <c r="H67" s="145" t="s">
        <v>1794</v>
      </c>
      <c r="I67" s="28"/>
    </row>
    <row r="68" spans="1:9" s="26" customFormat="1" ht="15" x14ac:dyDescent="0.35">
      <c r="A68" s="28"/>
      <c r="B68" s="181" t="s">
        <v>1781</v>
      </c>
      <c r="C68" s="28"/>
      <c r="D68" s="178" t="s">
        <v>1584</v>
      </c>
      <c r="E68" s="28"/>
      <c r="F68" s="178" t="s">
        <v>1433</v>
      </c>
      <c r="G68" s="28"/>
      <c r="H68" s="145"/>
      <c r="I68" s="28"/>
    </row>
    <row r="69" spans="1:9" s="26" customFormat="1" ht="15" x14ac:dyDescent="0.35">
      <c r="A69" s="28"/>
      <c r="B69" s="160" t="str">
        <f>LEFT(B68,SEARCH(",",B68))&amp;" value"</f>
        <v>Silver (7106), value</v>
      </c>
      <c r="C69" s="28"/>
      <c r="D69" s="178" t="s">
        <v>1584</v>
      </c>
      <c r="E69" s="28"/>
      <c r="F69" s="178" t="s">
        <v>1200</v>
      </c>
      <c r="G69" s="28"/>
      <c r="H69" s="145" t="s">
        <v>1794</v>
      </c>
      <c r="I69" s="28"/>
    </row>
    <row r="70" spans="1:9" s="26" customFormat="1" ht="15" x14ac:dyDescent="0.35">
      <c r="A70" s="28"/>
      <c r="B70" s="181" t="s">
        <v>1728</v>
      </c>
      <c r="C70" s="28"/>
      <c r="D70" s="178" t="s">
        <v>1584</v>
      </c>
      <c r="E70" s="28"/>
      <c r="F70" s="178" t="s">
        <v>1432</v>
      </c>
      <c r="G70" s="28"/>
      <c r="H70" s="145"/>
      <c r="I70" s="28"/>
    </row>
    <row r="71" spans="1:9" s="26" customFormat="1" ht="15" x14ac:dyDescent="0.35">
      <c r="A71" s="28"/>
      <c r="B71" s="160" t="str">
        <f>LEFT(B70,SEARCH(",",B70))&amp;" value"</f>
        <v>Coal (2701), value</v>
      </c>
      <c r="C71" s="28"/>
      <c r="D71" s="178" t="s">
        <v>1584</v>
      </c>
      <c r="E71" s="28"/>
      <c r="F71" s="178" t="s">
        <v>1200</v>
      </c>
      <c r="G71" s="28"/>
      <c r="H71" s="145" t="s">
        <v>1794</v>
      </c>
      <c r="I71" s="28"/>
    </row>
    <row r="72" spans="1:9" s="26" customFormat="1" ht="15" x14ac:dyDescent="0.35">
      <c r="A72" s="28"/>
      <c r="B72" s="181" t="s">
        <v>1732</v>
      </c>
      <c r="C72" s="28"/>
      <c r="D72" s="178" t="s">
        <v>1584</v>
      </c>
      <c r="E72" s="28"/>
      <c r="F72" s="178" t="s">
        <v>1432</v>
      </c>
      <c r="G72" s="28"/>
      <c r="H72" s="145"/>
      <c r="I72" s="28"/>
    </row>
    <row r="73" spans="1:9" s="26" customFormat="1" ht="15" x14ac:dyDescent="0.35">
      <c r="A73" s="28"/>
      <c r="B73" s="160" t="str">
        <f>LEFT(B72,SEARCH(",",B72))&amp;" value"</f>
        <v>Copper (2603), value</v>
      </c>
      <c r="C73" s="28"/>
      <c r="D73" s="178" t="s">
        <v>1584</v>
      </c>
      <c r="E73" s="28"/>
      <c r="F73" s="178" t="s">
        <v>1200</v>
      </c>
      <c r="G73" s="28"/>
      <c r="H73" s="145" t="s">
        <v>1794</v>
      </c>
      <c r="I73" s="28"/>
    </row>
    <row r="74" spans="1:9" s="26" customFormat="1" ht="15" x14ac:dyDescent="0.35">
      <c r="A74" s="28"/>
      <c r="B74" s="181" t="s">
        <v>1429</v>
      </c>
      <c r="C74" s="28"/>
      <c r="D74" s="178" t="s">
        <v>1584</v>
      </c>
      <c r="E74" s="28"/>
      <c r="F74" s="178" t="s">
        <v>1432</v>
      </c>
      <c r="G74" s="28"/>
      <c r="H74" s="145"/>
      <c r="I74" s="28"/>
    </row>
    <row r="75" spans="1:9" s="26" customFormat="1" ht="15" x14ac:dyDescent="0.35">
      <c r="A75" s="28"/>
      <c r="B75" s="160" t="str">
        <f>LEFT(B74,SEARCH(",",B74))&amp;" value"</f>
        <v>Add commodities here, value</v>
      </c>
      <c r="C75" s="28"/>
      <c r="D75" s="178" t="s">
        <v>1584</v>
      </c>
      <c r="E75" s="28"/>
      <c r="F75" s="178" t="s">
        <v>1200</v>
      </c>
      <c r="G75" s="28"/>
      <c r="H75" s="145" t="s">
        <v>1794</v>
      </c>
      <c r="I75" s="28"/>
    </row>
    <row r="76" spans="1:9" s="26" customFormat="1" ht="15" x14ac:dyDescent="0.35">
      <c r="A76" s="28"/>
      <c r="B76" s="181" t="s">
        <v>1429</v>
      </c>
      <c r="C76" s="28"/>
      <c r="D76" s="178" t="s">
        <v>1584</v>
      </c>
      <c r="E76" s="28"/>
      <c r="F76" s="178" t="s">
        <v>1432</v>
      </c>
      <c r="G76" s="28"/>
      <c r="H76" s="145"/>
      <c r="I76" s="28"/>
    </row>
    <row r="77" spans="1:9" s="26" customFormat="1" ht="15" x14ac:dyDescent="0.35">
      <c r="A77" s="28"/>
      <c r="B77" s="161" t="str">
        <f>LEFT(B76,SEARCH(",",B76))&amp;" value"</f>
        <v>Add commodities here, value</v>
      </c>
      <c r="C77" s="28"/>
      <c r="D77" s="179" t="s">
        <v>1584</v>
      </c>
      <c r="E77" s="28"/>
      <c r="F77" s="179" t="s">
        <v>1200</v>
      </c>
      <c r="G77" s="28"/>
      <c r="H77" s="148" t="s">
        <v>1794</v>
      </c>
      <c r="I77" s="28"/>
    </row>
    <row r="78" spans="1:9" s="26" customFormat="1" ht="15" x14ac:dyDescent="0.35">
      <c r="A78" s="28"/>
      <c r="B78" s="48"/>
      <c r="C78" s="28"/>
      <c r="D78" s="139"/>
      <c r="E78" s="28"/>
      <c r="F78" s="139"/>
      <c r="G78" s="28"/>
      <c r="H78" s="28"/>
      <c r="I78" s="28"/>
    </row>
    <row r="79" spans="1:9" s="26" customFormat="1" ht="15" x14ac:dyDescent="0.35">
      <c r="A79" s="28"/>
      <c r="B79" s="140" t="s">
        <v>1940</v>
      </c>
      <c r="C79" s="28"/>
      <c r="D79" s="158"/>
      <c r="E79" s="28"/>
      <c r="F79" s="158"/>
      <c r="G79" s="28"/>
      <c r="H79" s="142"/>
      <c r="I79" s="28"/>
    </row>
    <row r="80" spans="1:9" s="26" customFormat="1" ht="15" x14ac:dyDescent="0.35">
      <c r="A80" s="28"/>
      <c r="B80" s="159" t="s">
        <v>1350</v>
      </c>
      <c r="C80" s="28"/>
      <c r="D80" s="178" t="s">
        <v>1883</v>
      </c>
      <c r="E80" s="28"/>
      <c r="F80" s="178" t="str">
        <f>IF(D80=Lists!$K$4,"&lt; Input URL to data source &gt;",IF(D80=Lists!$K$5,"&lt; Reference section in EITI Report or URL &gt;",IF(D80=Lists!$K$6,"&lt; Reference evidence of non-applicability &gt;","")))</f>
        <v/>
      </c>
      <c r="G80" s="28"/>
      <c r="H80" s="145"/>
      <c r="I80" s="28"/>
    </row>
    <row r="81" spans="1:9" s="26" customFormat="1" ht="15" x14ac:dyDescent="0.35">
      <c r="A81" s="28"/>
      <c r="B81" s="159" t="s">
        <v>1353</v>
      </c>
      <c r="C81" s="28"/>
      <c r="D81" s="178" t="s">
        <v>1883</v>
      </c>
      <c r="E81" s="28"/>
      <c r="F81" s="178" t="str">
        <f>IF(D81=Lists!$K$4,"&lt; Input URL to data source &gt;",IF(D81=Lists!$K$5,"&lt; Reference section in EITI Report or URL &gt;",IF(D81=Lists!$K$6,"&lt; Reference evidence of non-applicability &gt;","")))</f>
        <v/>
      </c>
      <c r="G81" s="28"/>
      <c r="H81" s="145"/>
      <c r="I81" s="28"/>
    </row>
    <row r="82" spans="1:9" s="26" customFormat="1" ht="15" x14ac:dyDescent="0.35">
      <c r="A82" s="28"/>
      <c r="B82" s="181" t="s">
        <v>1733</v>
      </c>
      <c r="C82" s="28"/>
      <c r="D82" s="178" t="s">
        <v>1584</v>
      </c>
      <c r="E82" s="28"/>
      <c r="F82" s="178" t="s">
        <v>1430</v>
      </c>
      <c r="G82" s="28"/>
      <c r="H82" s="145"/>
      <c r="I82" s="28"/>
    </row>
    <row r="83" spans="1:9" s="26" customFormat="1" ht="15" x14ac:dyDescent="0.35">
      <c r="A83" s="28"/>
      <c r="B83" s="160" t="str">
        <f>LEFT(B82,SEARCH(",",B82))&amp;" value"</f>
        <v>Crude oil (2709), value</v>
      </c>
      <c r="C83" s="28"/>
      <c r="D83" s="178" t="s">
        <v>1584</v>
      </c>
      <c r="E83" s="28"/>
      <c r="F83" s="178" t="s">
        <v>1200</v>
      </c>
      <c r="G83" s="28"/>
      <c r="H83" s="145" t="s">
        <v>1794</v>
      </c>
      <c r="I83" s="28"/>
    </row>
    <row r="84" spans="1:9" s="26" customFormat="1" ht="15" x14ac:dyDescent="0.35">
      <c r="A84" s="28"/>
      <c r="B84" s="181" t="s">
        <v>1757</v>
      </c>
      <c r="C84" s="28"/>
      <c r="D84" s="178" t="s">
        <v>1584</v>
      </c>
      <c r="E84" s="28"/>
      <c r="F84" s="178" t="s">
        <v>1431</v>
      </c>
      <c r="G84" s="28"/>
      <c r="H84" s="145"/>
      <c r="I84" s="28"/>
    </row>
    <row r="85" spans="1:9" s="26" customFormat="1" ht="15" x14ac:dyDescent="0.35">
      <c r="A85" s="28"/>
      <c r="B85" s="160" t="str">
        <f>LEFT(B84,SEARCH(",",B84))&amp;" value"</f>
        <v>Natural gas (2711), value</v>
      </c>
      <c r="C85" s="28"/>
      <c r="D85" s="178" t="s">
        <v>1584</v>
      </c>
      <c r="E85" s="28"/>
      <c r="F85" s="178" t="s">
        <v>1200</v>
      </c>
      <c r="G85" s="28"/>
      <c r="H85" s="145" t="s">
        <v>1794</v>
      </c>
      <c r="I85" s="28"/>
    </row>
    <row r="86" spans="1:9" s="26" customFormat="1" ht="15" x14ac:dyDescent="0.35">
      <c r="A86" s="28"/>
      <c r="B86" s="181" t="s">
        <v>1738</v>
      </c>
      <c r="C86" s="28"/>
      <c r="D86" s="178" t="s">
        <v>1584</v>
      </c>
      <c r="E86" s="28"/>
      <c r="F86" s="178" t="s">
        <v>1433</v>
      </c>
      <c r="G86" s="28"/>
      <c r="H86" s="145"/>
      <c r="I86" s="28"/>
    </row>
    <row r="87" spans="1:9" s="26" customFormat="1" ht="15" x14ac:dyDescent="0.35">
      <c r="A87" s="28"/>
      <c r="B87" s="160" t="str">
        <f>LEFT(B86,SEARCH(",",B86))&amp;" value"</f>
        <v>Gold (7108), value</v>
      </c>
      <c r="C87" s="28"/>
      <c r="D87" s="178" t="s">
        <v>1584</v>
      </c>
      <c r="E87" s="28"/>
      <c r="F87" s="178" t="s">
        <v>1200</v>
      </c>
      <c r="G87" s="28"/>
      <c r="H87" s="145" t="s">
        <v>1794</v>
      </c>
      <c r="I87" s="28"/>
    </row>
    <row r="88" spans="1:9" s="26" customFormat="1" ht="15" x14ac:dyDescent="0.35">
      <c r="A88" s="28"/>
      <c r="B88" s="181" t="s">
        <v>1781</v>
      </c>
      <c r="C88" s="28"/>
      <c r="D88" s="178" t="s">
        <v>1584</v>
      </c>
      <c r="E88" s="28"/>
      <c r="F88" s="178" t="s">
        <v>1433</v>
      </c>
      <c r="G88" s="28"/>
      <c r="H88" s="145"/>
      <c r="I88" s="28"/>
    </row>
    <row r="89" spans="1:9" s="26" customFormat="1" ht="15" x14ac:dyDescent="0.35">
      <c r="A89" s="28"/>
      <c r="B89" s="160" t="str">
        <f>LEFT(B88,SEARCH(",",B88))&amp;" value"</f>
        <v>Silver (7106), value</v>
      </c>
      <c r="C89" s="28"/>
      <c r="D89" s="178" t="s">
        <v>1584</v>
      </c>
      <c r="E89" s="28"/>
      <c r="F89" s="178" t="s">
        <v>1200</v>
      </c>
      <c r="G89" s="28"/>
      <c r="H89" s="145" t="s">
        <v>1794</v>
      </c>
      <c r="I89" s="28"/>
    </row>
    <row r="90" spans="1:9" s="26" customFormat="1" ht="15" x14ac:dyDescent="0.35">
      <c r="A90" s="28"/>
      <c r="B90" s="181" t="s">
        <v>1728</v>
      </c>
      <c r="C90" s="28"/>
      <c r="D90" s="178" t="s">
        <v>1584</v>
      </c>
      <c r="E90" s="28"/>
      <c r="F90" s="178" t="s">
        <v>1717</v>
      </c>
      <c r="G90" s="28"/>
      <c r="H90" s="145"/>
      <c r="I90" s="28"/>
    </row>
    <row r="91" spans="1:9" s="26" customFormat="1" ht="15" x14ac:dyDescent="0.35">
      <c r="A91" s="28"/>
      <c r="B91" s="160" t="str">
        <f>LEFT(B90,SEARCH(",",B90))&amp;" value"</f>
        <v>Coal (2701), value</v>
      </c>
      <c r="C91" s="28"/>
      <c r="D91" s="178" t="s">
        <v>1584</v>
      </c>
      <c r="E91" s="28"/>
      <c r="F91" s="178" t="s">
        <v>1200</v>
      </c>
      <c r="G91" s="28"/>
      <c r="H91" s="145" t="s">
        <v>1794</v>
      </c>
      <c r="I91" s="28"/>
    </row>
    <row r="92" spans="1:9" s="26" customFormat="1" ht="15" x14ac:dyDescent="0.35">
      <c r="A92" s="28"/>
      <c r="B92" s="181" t="s">
        <v>1732</v>
      </c>
      <c r="C92" s="28"/>
      <c r="D92" s="178" t="s">
        <v>1584</v>
      </c>
      <c r="E92" s="28"/>
      <c r="F92" s="178" t="s">
        <v>1432</v>
      </c>
      <c r="G92" s="28"/>
      <c r="H92" s="145"/>
      <c r="I92" s="28"/>
    </row>
    <row r="93" spans="1:9" s="26" customFormat="1" ht="15" x14ac:dyDescent="0.35">
      <c r="A93" s="28"/>
      <c r="B93" s="160" t="str">
        <f>LEFT(B92,SEARCH(",",B92))&amp;" value"</f>
        <v>Copper (2603), value</v>
      </c>
      <c r="C93" s="28"/>
      <c r="D93" s="178" t="s">
        <v>1584</v>
      </c>
      <c r="E93" s="28"/>
      <c r="F93" s="178" t="s">
        <v>1200</v>
      </c>
      <c r="G93" s="28"/>
      <c r="H93" s="145" t="s">
        <v>1794</v>
      </c>
      <c r="I93" s="28"/>
    </row>
    <row r="94" spans="1:9" s="26" customFormat="1" ht="15" x14ac:dyDescent="0.35">
      <c r="A94" s="28"/>
      <c r="B94" s="181" t="s">
        <v>1429</v>
      </c>
      <c r="C94" s="28"/>
      <c r="D94" s="178" t="s">
        <v>1584</v>
      </c>
      <c r="E94" s="28"/>
      <c r="F94" s="178" t="s">
        <v>1432</v>
      </c>
      <c r="G94" s="28"/>
      <c r="H94" s="145"/>
      <c r="I94" s="28"/>
    </row>
    <row r="95" spans="1:9" s="26" customFormat="1" ht="15" x14ac:dyDescent="0.35">
      <c r="A95" s="28"/>
      <c r="B95" s="160" t="str">
        <f>LEFT(B94,SEARCH(",",B94))&amp;" value"</f>
        <v>Add commodities here, value</v>
      </c>
      <c r="C95" s="28"/>
      <c r="D95" s="178" t="s">
        <v>1584</v>
      </c>
      <c r="E95" s="28"/>
      <c r="F95" s="178" t="s">
        <v>1200</v>
      </c>
      <c r="G95" s="28"/>
      <c r="H95" s="145" t="s">
        <v>1794</v>
      </c>
      <c r="I95" s="28"/>
    </row>
    <row r="96" spans="1:9" s="26" customFormat="1" ht="15" x14ac:dyDescent="0.35">
      <c r="A96" s="28"/>
      <c r="B96" s="181" t="s">
        <v>1429</v>
      </c>
      <c r="C96" s="28"/>
      <c r="D96" s="178" t="s">
        <v>1584</v>
      </c>
      <c r="E96" s="28"/>
      <c r="F96" s="178" t="s">
        <v>1432</v>
      </c>
      <c r="G96" s="28"/>
      <c r="H96" s="145"/>
      <c r="I96" s="28"/>
    </row>
    <row r="97" spans="1:16" s="26" customFormat="1" ht="15" x14ac:dyDescent="0.35">
      <c r="A97" s="28"/>
      <c r="B97" s="161" t="str">
        <f>LEFT(B96,SEARCH(",",B96))&amp;" value"</f>
        <v>Add commodities here, value</v>
      </c>
      <c r="C97" s="28"/>
      <c r="D97" s="179" t="s">
        <v>1584</v>
      </c>
      <c r="E97" s="28"/>
      <c r="F97" s="179" t="s">
        <v>1200</v>
      </c>
      <c r="G97" s="28"/>
      <c r="H97" s="148" t="s">
        <v>1794</v>
      </c>
      <c r="I97" s="28"/>
    </row>
    <row r="98" spans="1:16" s="26" customFormat="1" ht="15" x14ac:dyDescent="0.35">
      <c r="A98" s="28"/>
      <c r="B98" s="48"/>
      <c r="C98" s="28"/>
      <c r="D98" s="139"/>
      <c r="E98" s="28"/>
      <c r="F98" s="139"/>
      <c r="G98" s="28"/>
      <c r="H98" s="28"/>
      <c r="I98" s="28"/>
    </row>
    <row r="99" spans="1:16" s="26" customFormat="1" ht="15" x14ac:dyDescent="0.35">
      <c r="A99" s="28"/>
      <c r="B99" s="140" t="s">
        <v>1941</v>
      </c>
      <c r="C99" s="28"/>
      <c r="D99" s="158"/>
      <c r="E99" s="28"/>
      <c r="F99" s="163"/>
      <c r="G99" s="28"/>
      <c r="H99" s="142"/>
      <c r="I99" s="28"/>
    </row>
    <row r="100" spans="1:16" s="26" customFormat="1" ht="30" x14ac:dyDescent="0.35">
      <c r="A100" s="28"/>
      <c r="B100" s="159" t="s">
        <v>1624</v>
      </c>
      <c r="C100" s="28"/>
      <c r="D100" s="178" t="s">
        <v>1883</v>
      </c>
      <c r="E100" s="28"/>
      <c r="F100" s="178" t="str">
        <f>IF(D100=Lists!$K$4,"&lt; Input URL to data source &gt;",IF(D100=Lists!$K$5,"&lt; Reference section in EITI Report or URL &gt;",IF(D100=Lists!$K$6,"&lt; Reference evidence of non-applicability &gt;","")))</f>
        <v/>
      </c>
      <c r="G100" s="28"/>
      <c r="H100" s="145"/>
      <c r="I100" s="28"/>
    </row>
    <row r="101" spans="1:16" s="26" customFormat="1" ht="30" x14ac:dyDescent="0.35">
      <c r="A101" s="28"/>
      <c r="B101" s="164" t="s">
        <v>1625</v>
      </c>
      <c r="C101" s="28"/>
      <c r="D101" s="178" t="s">
        <v>1883</v>
      </c>
      <c r="E101" s="28"/>
      <c r="F101" s="178" t="str">
        <f>IF(D101=Lists!$K$4,"&lt; Input URL to data source &gt;",IF(D101=Lists!$K$5,"&lt; Reference section in EITI Report or URL &gt;",IF(D101=Lists!$K$6,"&lt; Reference evidence of non-applicability &gt;","")))</f>
        <v/>
      </c>
      <c r="G101" s="28"/>
      <c r="H101" s="145"/>
      <c r="I101" s="28"/>
    </row>
    <row r="102" spans="1:16" s="26" customFormat="1" ht="30" x14ac:dyDescent="0.35">
      <c r="A102" s="28"/>
      <c r="B102" s="165" t="s">
        <v>1639</v>
      </c>
      <c r="C102" s="28"/>
      <c r="D102" s="166">
        <f>SUM('Part 5 - Company data'!J33/'Part 4 - Government revenues'!J50)</f>
        <v>0.74054382500379767</v>
      </c>
      <c r="E102" s="28"/>
      <c r="F102" s="167" t="s">
        <v>1988</v>
      </c>
      <c r="G102" s="28"/>
      <c r="H102" s="148"/>
      <c r="I102" s="28"/>
      <c r="P102" s="227"/>
    </row>
    <row r="103" spans="1:16" s="26" customFormat="1" ht="15" x14ac:dyDescent="0.35">
      <c r="A103" s="28"/>
      <c r="B103" s="48"/>
      <c r="C103" s="28"/>
      <c r="D103" s="139"/>
      <c r="E103" s="28"/>
      <c r="F103" s="139"/>
      <c r="G103" s="28"/>
      <c r="H103" s="28"/>
      <c r="I103" s="28"/>
    </row>
    <row r="104" spans="1:16" s="26" customFormat="1" ht="15" x14ac:dyDescent="0.35">
      <c r="A104" s="28"/>
      <c r="B104" s="140" t="s">
        <v>1942</v>
      </c>
      <c r="C104" s="28"/>
      <c r="D104" s="163"/>
      <c r="E104" s="28"/>
      <c r="F104" s="163"/>
      <c r="G104" s="28"/>
      <c r="H104" s="142"/>
      <c r="I104" s="28"/>
    </row>
    <row r="105" spans="1:16" s="26" customFormat="1" ht="30" x14ac:dyDescent="0.35">
      <c r="A105" s="28"/>
      <c r="B105" s="164" t="s">
        <v>1876</v>
      </c>
      <c r="C105" s="28"/>
      <c r="D105" s="178" t="s">
        <v>1883</v>
      </c>
      <c r="E105" s="28"/>
      <c r="F105" s="178" t="str">
        <f>IF(D105=Lists!$K$4,"&lt; Input URL to data source &gt;",IF(D105=Lists!$K$5,"&lt; Reference section in EITI Report or URL &gt;",IF(D105=Lists!$K$6,"&lt; Reference evidence of non-applicability &gt;","")))</f>
        <v/>
      </c>
      <c r="G105" s="28"/>
      <c r="H105" s="145"/>
      <c r="I105" s="28"/>
    </row>
    <row r="106" spans="1:16" s="26" customFormat="1" ht="15" x14ac:dyDescent="0.35">
      <c r="A106" s="28"/>
      <c r="B106" s="230" t="s">
        <v>1885</v>
      </c>
      <c r="C106" s="231"/>
      <c r="D106" s="141"/>
      <c r="E106" s="231"/>
      <c r="F106" s="141"/>
      <c r="G106" s="28"/>
      <c r="H106" s="145"/>
      <c r="I106" s="28"/>
    </row>
    <row r="107" spans="1:16" s="26" customFormat="1" ht="15" x14ac:dyDescent="0.35">
      <c r="A107" s="28"/>
      <c r="B107" s="181" t="s">
        <v>1733</v>
      </c>
      <c r="C107" s="28"/>
      <c r="D107" s="178" t="s">
        <v>1584</v>
      </c>
      <c r="E107" s="28"/>
      <c r="F107" s="178" t="s">
        <v>1430</v>
      </c>
      <c r="G107" s="28"/>
      <c r="H107" s="145"/>
      <c r="I107" s="28"/>
    </row>
    <row r="108" spans="1:16" s="26" customFormat="1" ht="15" x14ac:dyDescent="0.35">
      <c r="A108" s="28"/>
      <c r="B108" s="181" t="s">
        <v>1757</v>
      </c>
      <c r="C108" s="28"/>
      <c r="D108" s="178" t="s">
        <v>1584</v>
      </c>
      <c r="E108" s="28"/>
      <c r="F108" s="178" t="s">
        <v>1431</v>
      </c>
      <c r="G108" s="28"/>
      <c r="H108" s="145"/>
      <c r="I108" s="28"/>
    </row>
    <row r="109" spans="1:16" s="26" customFormat="1" ht="15" x14ac:dyDescent="0.35">
      <c r="A109" s="28"/>
      <c r="B109" s="232" t="s">
        <v>1429</v>
      </c>
      <c r="C109" s="170"/>
      <c r="D109" s="179" t="s">
        <v>1584</v>
      </c>
      <c r="E109" s="170"/>
      <c r="F109" s="179" t="s">
        <v>1432</v>
      </c>
      <c r="G109" s="28"/>
      <c r="H109" s="145"/>
      <c r="I109" s="28"/>
    </row>
    <row r="110" spans="1:16" s="26" customFormat="1" ht="15" x14ac:dyDescent="0.35">
      <c r="A110" s="28"/>
      <c r="B110" s="230" t="s">
        <v>1886</v>
      </c>
      <c r="C110" s="231"/>
      <c r="D110" s="141"/>
      <c r="E110" s="231"/>
      <c r="F110" s="141"/>
      <c r="G110" s="28"/>
      <c r="H110" s="145"/>
      <c r="I110" s="28"/>
    </row>
    <row r="111" spans="1:16" s="26" customFormat="1" ht="15" x14ac:dyDescent="0.35">
      <c r="A111" s="28"/>
      <c r="B111" s="181" t="s">
        <v>1733</v>
      </c>
      <c r="C111" s="28"/>
      <c r="D111" s="178" t="s">
        <v>1584</v>
      </c>
      <c r="E111" s="28"/>
      <c r="F111" s="178" t="s">
        <v>1430</v>
      </c>
      <c r="G111" s="28"/>
      <c r="H111" s="145"/>
      <c r="I111" s="28"/>
    </row>
    <row r="112" spans="1:16" s="26" customFormat="1" ht="15" x14ac:dyDescent="0.35">
      <c r="A112" s="28"/>
      <c r="B112" s="160" t="str">
        <f>LEFT(B111,SEARCH(",",B111))&amp;" value"</f>
        <v>Crude oil (2709), value</v>
      </c>
      <c r="C112" s="28"/>
      <c r="D112" s="178" t="s">
        <v>1584</v>
      </c>
      <c r="E112" s="28"/>
      <c r="F112" s="178" t="s">
        <v>1200</v>
      </c>
      <c r="G112" s="28"/>
      <c r="H112" s="145" t="s">
        <v>1794</v>
      </c>
      <c r="I112" s="28"/>
    </row>
    <row r="113" spans="1:9" s="26" customFormat="1" ht="15" x14ac:dyDescent="0.35">
      <c r="A113" s="28"/>
      <c r="B113" s="181" t="s">
        <v>1757</v>
      </c>
      <c r="C113" s="28"/>
      <c r="D113" s="178" t="s">
        <v>1584</v>
      </c>
      <c r="E113" s="28"/>
      <c r="F113" s="178" t="s">
        <v>1431</v>
      </c>
      <c r="G113" s="28"/>
      <c r="H113" s="145"/>
      <c r="I113" s="28"/>
    </row>
    <row r="114" spans="1:9" s="26" customFormat="1" ht="15" x14ac:dyDescent="0.35">
      <c r="A114" s="28"/>
      <c r="B114" s="160" t="str">
        <f>LEFT(B113,SEARCH(",",B113))&amp;" value"</f>
        <v>Natural gas (2711), value</v>
      </c>
      <c r="C114" s="28"/>
      <c r="D114" s="178" t="s">
        <v>1584</v>
      </c>
      <c r="E114" s="28"/>
      <c r="F114" s="178" t="s">
        <v>1200</v>
      </c>
      <c r="G114" s="28"/>
      <c r="H114" s="145" t="s">
        <v>1794</v>
      </c>
      <c r="I114" s="28"/>
    </row>
    <row r="115" spans="1:9" s="26" customFormat="1" ht="15" x14ac:dyDescent="0.35">
      <c r="A115" s="28"/>
      <c r="B115" s="181" t="s">
        <v>1429</v>
      </c>
      <c r="C115" s="28"/>
      <c r="D115" s="178" t="s">
        <v>1584</v>
      </c>
      <c r="E115" s="28"/>
      <c r="F115" s="178" t="s">
        <v>1432</v>
      </c>
      <c r="G115" s="28"/>
      <c r="H115" s="145"/>
      <c r="I115" s="28"/>
    </row>
    <row r="116" spans="1:9" s="26" customFormat="1" ht="15" x14ac:dyDescent="0.35">
      <c r="A116" s="28"/>
      <c r="B116" s="160" t="str">
        <f>LEFT(B115,SEARCH(",",B115))&amp;" value"</f>
        <v>Add commodities here, value</v>
      </c>
      <c r="C116" s="28"/>
      <c r="D116" s="178" t="s">
        <v>1584</v>
      </c>
      <c r="E116" s="28"/>
      <c r="F116" s="178" t="s">
        <v>1200</v>
      </c>
      <c r="G116" s="28"/>
      <c r="H116" s="145" t="s">
        <v>1794</v>
      </c>
      <c r="I116" s="28"/>
    </row>
    <row r="117" spans="1:9" s="26" customFormat="1" ht="30" x14ac:dyDescent="0.35">
      <c r="A117" s="28"/>
      <c r="B117" s="229" t="s">
        <v>1887</v>
      </c>
      <c r="C117" s="170"/>
      <c r="D117" s="179" t="s">
        <v>1584</v>
      </c>
      <c r="E117" s="170"/>
      <c r="F117" s="179" t="s">
        <v>1200</v>
      </c>
      <c r="G117" s="170"/>
      <c r="H117" s="148"/>
      <c r="I117" s="28"/>
    </row>
    <row r="118" spans="1:9" s="26" customFormat="1" ht="15" x14ac:dyDescent="0.35">
      <c r="A118" s="28"/>
      <c r="B118" s="48"/>
      <c r="C118" s="28"/>
      <c r="D118" s="28"/>
      <c r="E118" s="28"/>
      <c r="F118" s="37"/>
      <c r="G118" s="28"/>
      <c r="H118" s="28"/>
      <c r="I118" s="28"/>
    </row>
    <row r="119" spans="1:9" s="26" customFormat="1" ht="16" customHeight="1" x14ac:dyDescent="0.35">
      <c r="A119" s="28"/>
      <c r="B119" s="140" t="s">
        <v>1943</v>
      </c>
      <c r="C119" s="28"/>
      <c r="D119" s="163"/>
      <c r="E119" s="28"/>
      <c r="F119" s="163"/>
      <c r="G119" s="28"/>
      <c r="H119" s="142"/>
      <c r="I119" s="28"/>
    </row>
    <row r="120" spans="1:9" s="26" customFormat="1" ht="30" x14ac:dyDescent="0.35">
      <c r="A120" s="28"/>
      <c r="B120" s="164" t="s">
        <v>1630</v>
      </c>
      <c r="C120" s="28"/>
      <c r="D120" s="178" t="s">
        <v>1883</v>
      </c>
      <c r="E120" s="28"/>
      <c r="F120" s="178" t="str">
        <f>IF(D120=Lists!$K$4,"&lt; Input URL to data source &gt;",IF(D120=Lists!$K$5,"&lt; Reference section in EITI Report or URL &gt;",IF(D120=Lists!$K$6,"&lt; Reference evidence of non-applicability &gt;","")))</f>
        <v/>
      </c>
      <c r="G120" s="28"/>
      <c r="H120" s="145"/>
      <c r="I120" s="28"/>
    </row>
    <row r="121" spans="1:9" s="26" customFormat="1" ht="30.75" customHeight="1" x14ac:dyDescent="0.35">
      <c r="A121" s="28"/>
      <c r="B121" s="169" t="s">
        <v>1627</v>
      </c>
      <c r="C121" s="28"/>
      <c r="D121" s="179" t="s">
        <v>1584</v>
      </c>
      <c r="E121" s="28"/>
      <c r="F121" s="179" t="s">
        <v>1200</v>
      </c>
      <c r="G121" s="28"/>
      <c r="H121" s="148"/>
      <c r="I121" s="28"/>
    </row>
    <row r="122" spans="1:9" s="26" customFormat="1" ht="15" x14ac:dyDescent="0.35">
      <c r="A122" s="28"/>
      <c r="B122" s="48"/>
      <c r="C122" s="28"/>
      <c r="D122" s="139"/>
      <c r="E122" s="28"/>
      <c r="F122" s="37"/>
      <c r="G122" s="28"/>
      <c r="H122" s="28"/>
      <c r="I122" s="28"/>
    </row>
    <row r="123" spans="1:9" s="26" customFormat="1" ht="15" x14ac:dyDescent="0.35">
      <c r="A123" s="28"/>
      <c r="B123" s="140" t="s">
        <v>1944</v>
      </c>
      <c r="C123" s="28"/>
      <c r="D123" s="163"/>
      <c r="E123" s="28"/>
      <c r="F123" s="163"/>
      <c r="G123" s="28"/>
      <c r="H123" s="142"/>
      <c r="I123" s="28"/>
    </row>
    <row r="124" spans="1:9" s="26" customFormat="1" ht="30" x14ac:dyDescent="0.35">
      <c r="A124" s="28"/>
      <c r="B124" s="164" t="s">
        <v>1631</v>
      </c>
      <c r="C124" s="28"/>
      <c r="D124" s="178" t="s">
        <v>1883</v>
      </c>
      <c r="E124" s="28"/>
      <c r="F124" s="178" t="str">
        <f>IF(D124=Lists!$K$4,"&lt; Input URL to data source &gt;",IF(D124=Lists!$K$5,"&lt; Reference section in EITI Report or URL &gt;",IF(D124=Lists!$K$6,"&lt; Reference evidence of non-applicability &gt;","")))</f>
        <v/>
      </c>
      <c r="G124" s="28"/>
      <c r="H124" s="145"/>
      <c r="I124" s="28"/>
    </row>
    <row r="125" spans="1:9" s="26" customFormat="1" ht="30.75" customHeight="1" x14ac:dyDescent="0.35">
      <c r="A125" s="28"/>
      <c r="B125" s="169" t="s">
        <v>1628</v>
      </c>
      <c r="C125" s="28"/>
      <c r="D125" s="179" t="s">
        <v>1584</v>
      </c>
      <c r="E125" s="28"/>
      <c r="F125" s="179" t="s">
        <v>1200</v>
      </c>
      <c r="G125" s="28"/>
      <c r="H125" s="148"/>
      <c r="I125" s="28"/>
    </row>
    <row r="126" spans="1:9" s="26" customFormat="1" ht="15" x14ac:dyDescent="0.35">
      <c r="A126" s="28"/>
      <c r="B126" s="48"/>
      <c r="C126" s="28"/>
      <c r="D126" s="139"/>
      <c r="E126" s="28"/>
      <c r="F126" s="37"/>
      <c r="G126" s="28"/>
      <c r="H126" s="28"/>
      <c r="I126" s="28"/>
    </row>
    <row r="127" spans="1:9" s="26" customFormat="1" ht="15" x14ac:dyDescent="0.35">
      <c r="A127" s="28"/>
      <c r="B127" s="140" t="s">
        <v>1945</v>
      </c>
      <c r="C127" s="28"/>
      <c r="D127" s="163"/>
      <c r="E127" s="28"/>
      <c r="F127" s="163"/>
      <c r="G127" s="28"/>
      <c r="H127" s="142"/>
      <c r="I127" s="28"/>
    </row>
    <row r="128" spans="1:9" s="26" customFormat="1" ht="30" x14ac:dyDescent="0.35">
      <c r="A128" s="28"/>
      <c r="B128" s="164" t="s">
        <v>1633</v>
      </c>
      <c r="C128" s="28"/>
      <c r="D128" s="178" t="s">
        <v>1883</v>
      </c>
      <c r="E128" s="28"/>
      <c r="F128" s="178" t="str">
        <f>IF(D128=Lists!$K$4,"&lt; Input URL to data source &gt;",IF(D128=Lists!$K$5,"&lt; Reference section in EITI Report or URL &gt;",IF(D128=Lists!$K$6,"&lt; Reference evidence of non-applicability &gt;","")))</f>
        <v/>
      </c>
      <c r="G128" s="28"/>
      <c r="H128" s="145"/>
      <c r="I128" s="28"/>
    </row>
    <row r="129" spans="1:9" s="26" customFormat="1" ht="15" x14ac:dyDescent="0.35">
      <c r="A129" s="28"/>
      <c r="B129" s="169" t="s">
        <v>1629</v>
      </c>
      <c r="C129" s="28"/>
      <c r="D129" s="179" t="s">
        <v>1584</v>
      </c>
      <c r="E129" s="28"/>
      <c r="F129" s="179" t="s">
        <v>1200</v>
      </c>
      <c r="G129" s="28"/>
      <c r="H129" s="148"/>
      <c r="I129" s="28"/>
    </row>
    <row r="130" spans="1:9" s="26" customFormat="1" ht="15" x14ac:dyDescent="0.35">
      <c r="A130" s="28"/>
      <c r="B130" s="48"/>
      <c r="C130" s="28"/>
      <c r="D130" s="139"/>
      <c r="E130" s="28"/>
      <c r="F130" s="37"/>
      <c r="G130" s="28"/>
      <c r="H130" s="28"/>
      <c r="I130" s="28"/>
    </row>
    <row r="131" spans="1:9" s="26" customFormat="1" ht="15" x14ac:dyDescent="0.35">
      <c r="A131" s="28"/>
      <c r="B131" s="140" t="s">
        <v>1946</v>
      </c>
      <c r="C131" s="28"/>
      <c r="D131" s="163"/>
      <c r="E131" s="28"/>
      <c r="F131" s="163"/>
      <c r="G131" s="28"/>
      <c r="H131" s="142"/>
      <c r="I131" s="28"/>
    </row>
    <row r="132" spans="1:9" s="26" customFormat="1" ht="30" x14ac:dyDescent="0.35">
      <c r="A132" s="28"/>
      <c r="B132" s="164" t="str">
        <f>"Does the government disclose information on"&amp;RIGHT(B131,LEN(B131)-SEARCH(":",B131,1))&amp;"?"</f>
        <v>Does the government disclose information on Direct subnational payments?</v>
      </c>
      <c r="C132" s="28"/>
      <c r="D132" s="178" t="s">
        <v>1883</v>
      </c>
      <c r="E132" s="28"/>
      <c r="F132" s="178" t="str">
        <f>IF(D132=Lists!$K$4,"&lt; Input URL to data source &gt;",IF(D132=Lists!$K$5,"&lt; Reference section in EITI Report or URL &gt;",IF(D132=Lists!$K$6,"&lt; Reference evidence of non-applicability &gt;","")))</f>
        <v/>
      </c>
      <c r="G132" s="28"/>
      <c r="H132" s="145"/>
      <c r="I132" s="28"/>
    </row>
    <row r="133" spans="1:9" s="26" customFormat="1" ht="15" x14ac:dyDescent="0.35">
      <c r="A133" s="28"/>
      <c r="B133" s="169" t="s">
        <v>1632</v>
      </c>
      <c r="C133" s="28"/>
      <c r="D133" s="179" t="s">
        <v>1584</v>
      </c>
      <c r="E133" s="28"/>
      <c r="F133" s="179" t="s">
        <v>1200</v>
      </c>
      <c r="G133" s="28"/>
      <c r="H133" s="148"/>
      <c r="I133" s="28"/>
    </row>
    <row r="134" spans="1:9" s="26" customFormat="1" ht="15" x14ac:dyDescent="0.35">
      <c r="A134" s="28"/>
      <c r="B134" s="48"/>
      <c r="C134" s="28"/>
      <c r="D134" s="139"/>
      <c r="E134" s="28"/>
      <c r="F134" s="37"/>
      <c r="G134" s="28"/>
      <c r="H134" s="28"/>
      <c r="I134" s="28"/>
    </row>
    <row r="135" spans="1:9" s="26" customFormat="1" ht="15" x14ac:dyDescent="0.35">
      <c r="A135" s="28"/>
      <c r="B135" s="140" t="s">
        <v>1947</v>
      </c>
      <c r="C135" s="28"/>
      <c r="D135" s="163"/>
      <c r="E135" s="28"/>
      <c r="F135" s="37"/>
      <c r="G135" s="28"/>
      <c r="H135" s="142"/>
      <c r="I135" s="28"/>
    </row>
    <row r="136" spans="1:9" s="26" customFormat="1" ht="30" x14ac:dyDescent="0.35">
      <c r="A136" s="28"/>
      <c r="B136" s="165" t="s">
        <v>1538</v>
      </c>
      <c r="C136" s="28"/>
      <c r="D136" s="253" t="str">
        <f>IFERROR(IF(_xlfn.DAYS('Part 1 - About'!$E$24,'Part 1 - About'!$E$20)/365&gt;0,_xlfn.DAYS('Part 1 - About'!$E$24,'Part 1 - About'!$E$20)/365,_xlfn.DAYS('Part 1 - About'!$E$27,'Part 1 - About'!$E$20)/365),"Automatically completed using the 1. About sheet")</f>
        <v>Automatically completed using the 1. About sheet</v>
      </c>
      <c r="E136" s="28"/>
      <c r="F136" s="37"/>
      <c r="G136" s="28"/>
      <c r="H136" s="148"/>
      <c r="I136" s="28"/>
    </row>
    <row r="137" spans="1:9" s="26" customFormat="1" ht="15" x14ac:dyDescent="0.35">
      <c r="A137" s="28"/>
      <c r="B137" s="48"/>
      <c r="C137" s="28"/>
      <c r="D137" s="139"/>
      <c r="E137" s="28"/>
      <c r="F137" s="37"/>
      <c r="G137" s="28"/>
      <c r="H137" s="28"/>
      <c r="I137" s="28"/>
    </row>
    <row r="138" spans="1:9" s="26" customFormat="1" ht="15" x14ac:dyDescent="0.35">
      <c r="A138" s="28"/>
      <c r="B138" s="140" t="s">
        <v>1948</v>
      </c>
      <c r="C138" s="28"/>
      <c r="D138" s="163"/>
      <c r="E138" s="28"/>
      <c r="F138" s="163"/>
      <c r="G138" s="28"/>
      <c r="H138" s="142"/>
      <c r="I138" s="28"/>
    </row>
    <row r="139" spans="1:9" s="26" customFormat="1" ht="45" x14ac:dyDescent="0.35">
      <c r="A139" s="28"/>
      <c r="B139" s="159" t="s">
        <v>1693</v>
      </c>
      <c r="C139" s="28"/>
      <c r="D139" s="178" t="s">
        <v>1883</v>
      </c>
      <c r="E139" s="28"/>
      <c r="F139" s="178" t="str">
        <f>IF(D139=Lists!$K$4,"&lt; Input URL to data source &gt;",IF(D139=Lists!$K$5,"&lt; Reference section in EITI Report or URL &gt;",IF(D139=Lists!$K$6,"&lt; Reference evidence of non-applicability &gt;","")))</f>
        <v/>
      </c>
      <c r="G139" s="28"/>
      <c r="H139" s="145"/>
      <c r="I139" s="28"/>
    </row>
    <row r="140" spans="1:9" s="26" customFormat="1" ht="30" x14ac:dyDescent="0.35">
      <c r="A140" s="28"/>
      <c r="B140" s="160" t="s">
        <v>1636</v>
      </c>
      <c r="C140" s="28"/>
      <c r="D140" s="178" t="s">
        <v>1884</v>
      </c>
      <c r="E140" s="28"/>
      <c r="F140" s="178" t="str">
        <f>IF(D140=Lists!$K$4,"&lt; Input URL to data source &gt;",IF(D140=Lists!$K$5,"&lt; Reference section in EITI Report or URL &gt;",IF(D140=Lists!$K$6,"&lt; Reference evidence of non-applicability &gt;","")))</f>
        <v/>
      </c>
      <c r="G140" s="28"/>
      <c r="H140" s="145"/>
      <c r="I140" s="28"/>
    </row>
    <row r="141" spans="1:9" s="26" customFormat="1" ht="15" x14ac:dyDescent="0.35">
      <c r="A141" s="28"/>
      <c r="B141" s="143" t="s">
        <v>1634</v>
      </c>
      <c r="C141" s="28"/>
      <c r="D141" s="178" t="s">
        <v>1884</v>
      </c>
      <c r="E141" s="28"/>
      <c r="F141" s="178" t="str">
        <f>IF(D141=Lists!$K$4,"&lt; Input URL to data source &gt;",IF(D141=Lists!$K$5,"&lt; Reference section in EITI Report or URL &gt;",IF(D141=Lists!$K$6,"&lt; Reference evidence of non-applicability &gt;","")))</f>
        <v/>
      </c>
      <c r="G141" s="28"/>
      <c r="H141" s="145"/>
      <c r="I141" s="28"/>
    </row>
    <row r="142" spans="1:9" s="26" customFormat="1" ht="15" x14ac:dyDescent="0.35">
      <c r="A142" s="28"/>
      <c r="B142" s="146" t="s">
        <v>1635</v>
      </c>
      <c r="C142" s="28"/>
      <c r="D142" s="178" t="s">
        <v>1884</v>
      </c>
      <c r="E142" s="28"/>
      <c r="F142" s="178" t="str">
        <f>IF(D142=Lists!$K$4,"&lt; Input URL to data source &gt;",IF(D142=Lists!$K$5,"&lt; Reference section in EITI Report or URL &gt;",IF(D142=Lists!$K$6,"&lt; Reference evidence of non-applicability &gt;","")))</f>
        <v/>
      </c>
      <c r="G142" s="28"/>
      <c r="H142" s="145"/>
      <c r="I142" s="28"/>
    </row>
    <row r="143" spans="1:9" s="26" customFormat="1" ht="15" x14ac:dyDescent="0.35">
      <c r="A143" s="28"/>
      <c r="B143" s="143" t="s">
        <v>1637</v>
      </c>
      <c r="C143" s="28"/>
      <c r="D143" s="178" t="s">
        <v>1884</v>
      </c>
      <c r="E143" s="28"/>
      <c r="F143" s="178" t="str">
        <f>IF(D143=Lists!$K$4,"&lt; Input URL to data source &gt;",IF(D143=Lists!$K$5,"&lt; Reference section in EITI Report or URL &gt;",IF(D143=Lists!$K$6,"&lt; Reference evidence of non-applicability &gt;","")))</f>
        <v/>
      </c>
      <c r="G143" s="28"/>
      <c r="H143" s="145"/>
      <c r="I143" s="28"/>
    </row>
    <row r="144" spans="1:9" s="26" customFormat="1" ht="15" x14ac:dyDescent="0.35">
      <c r="A144" s="28"/>
      <c r="B144" s="147" t="s">
        <v>1638</v>
      </c>
      <c r="C144" s="28"/>
      <c r="D144" s="179" t="s">
        <v>2001</v>
      </c>
      <c r="E144" s="28"/>
      <c r="F144" s="178" t="str">
        <f>IF(D144=Lists!$K$4,"&lt; Input URL to data source &gt;",IF(D144=Lists!$K$5,"&lt; Reference section in EITI Report or URL &gt;",IF(D144=Lists!$K$6,"&lt; Reference evidence of non-applicability &gt;","")))</f>
        <v/>
      </c>
      <c r="G144" s="28"/>
      <c r="H144" s="148"/>
      <c r="I144" s="28"/>
    </row>
    <row r="145" spans="1:16" s="26" customFormat="1" ht="15" x14ac:dyDescent="0.35">
      <c r="A145" s="28"/>
      <c r="B145" s="48"/>
      <c r="C145" s="28"/>
      <c r="D145" s="139"/>
      <c r="E145" s="28"/>
      <c r="F145" s="37"/>
      <c r="G145" s="28"/>
      <c r="H145" s="28"/>
      <c r="I145" s="28"/>
    </row>
    <row r="146" spans="1:16" s="26" customFormat="1" ht="30" x14ac:dyDescent="0.35">
      <c r="A146" s="28"/>
      <c r="B146" s="140" t="s">
        <v>1949</v>
      </c>
      <c r="C146" s="28"/>
      <c r="D146" s="163"/>
      <c r="E146" s="28"/>
      <c r="F146" s="163"/>
      <c r="G146" s="28"/>
      <c r="H146" s="142"/>
      <c r="I146" s="28"/>
    </row>
    <row r="147" spans="1:16" s="26" customFormat="1" ht="45" x14ac:dyDescent="0.35">
      <c r="A147" s="28"/>
      <c r="B147" s="164" t="s">
        <v>1640</v>
      </c>
      <c r="C147" s="28"/>
      <c r="D147" s="178" t="s">
        <v>1883</v>
      </c>
      <c r="E147" s="28"/>
      <c r="F147" s="178" t="str">
        <f>IF(D147=Lists!$K$4,"&lt; Input URL to data source &gt;",IF(D147=Lists!$K$5,"&lt; Reference section in EITI Report or URL &gt;",IF(D147=Lists!$K$6,"&lt; Reference evidence of non-applicability &gt;","")))</f>
        <v/>
      </c>
      <c r="G147" s="28"/>
      <c r="H147" s="145"/>
      <c r="I147" s="28"/>
    </row>
    <row r="148" spans="1:16" s="26" customFormat="1" ht="30" x14ac:dyDescent="0.35">
      <c r="A148" s="28"/>
      <c r="B148" s="169" t="s">
        <v>1700</v>
      </c>
      <c r="C148" s="28"/>
      <c r="D148" s="179" t="s">
        <v>1584</v>
      </c>
      <c r="E148" s="28"/>
      <c r="F148" s="182" t="str">
        <f>IF(D148=Lists!$K$4,"&lt; Input URL to data source &gt;",IF(D148=Lists!$K$5,"&lt; Reference section in EITI Report &gt;",IF(D148=Lists!$K$6,"&lt; Reference evidence of non-applicability &gt;","")))</f>
        <v/>
      </c>
      <c r="G148" s="28"/>
      <c r="H148" s="148"/>
      <c r="I148" s="28"/>
    </row>
    <row r="149" spans="1:16" s="26" customFormat="1" ht="15" x14ac:dyDescent="0.35">
      <c r="A149" s="28"/>
      <c r="B149" s="48"/>
      <c r="C149" s="28"/>
      <c r="D149" s="139"/>
      <c r="E149" s="28"/>
      <c r="F149" s="37"/>
      <c r="G149" s="28"/>
      <c r="H149" s="28"/>
      <c r="I149" s="28"/>
    </row>
    <row r="150" spans="1:16" s="26" customFormat="1" ht="15" x14ac:dyDescent="0.35">
      <c r="A150" s="28"/>
      <c r="B150" s="140" t="s">
        <v>1950</v>
      </c>
      <c r="C150" s="28"/>
      <c r="D150" s="163"/>
      <c r="E150" s="28"/>
      <c r="F150" s="163"/>
      <c r="G150" s="28"/>
      <c r="H150" s="142"/>
      <c r="I150" s="28"/>
    </row>
    <row r="151" spans="1:16" s="26" customFormat="1" ht="30" x14ac:dyDescent="0.35">
      <c r="A151" s="28"/>
      <c r="B151" s="164" t="s">
        <v>1641</v>
      </c>
      <c r="C151" s="28"/>
      <c r="D151" s="178" t="s">
        <v>1883</v>
      </c>
      <c r="E151" s="28"/>
      <c r="F151" s="178" t="str">
        <f>IF(D151=Lists!$K$4,"&lt; Input URL to data source &gt;",IF(D151=Lists!$K$5,"&lt; Reference section in EITI Report or URL &gt;",IF(D151=Lists!$K$6,"&lt; Reference evidence of non-applicability &gt;","")))</f>
        <v/>
      </c>
      <c r="G151" s="28"/>
      <c r="H151" s="145"/>
      <c r="I151" s="28"/>
    </row>
    <row r="152" spans="1:16" s="26" customFormat="1" ht="30" x14ac:dyDescent="0.35">
      <c r="A152" s="28"/>
      <c r="B152" s="168" t="s">
        <v>1643</v>
      </c>
      <c r="C152" s="28"/>
      <c r="D152" s="178" t="s">
        <v>1584</v>
      </c>
      <c r="E152" s="28"/>
      <c r="F152" s="178" t="s">
        <v>1200</v>
      </c>
      <c r="G152" s="28"/>
      <c r="H152" s="145"/>
      <c r="I152" s="28"/>
    </row>
    <row r="153" spans="1:16" s="26" customFormat="1" ht="30" x14ac:dyDescent="0.35">
      <c r="A153" s="28"/>
      <c r="B153" s="169" t="s">
        <v>1990</v>
      </c>
      <c r="C153" s="28"/>
      <c r="D153" s="179" t="s">
        <v>1584</v>
      </c>
      <c r="E153" s="28"/>
      <c r="F153" s="179" t="s">
        <v>1200</v>
      </c>
      <c r="G153" s="28"/>
      <c r="H153" s="148"/>
      <c r="I153" s="28"/>
      <c r="P153" s="227"/>
    </row>
    <row r="154" spans="1:16" s="26" customFormat="1" ht="15" x14ac:dyDescent="0.35">
      <c r="A154" s="28"/>
      <c r="B154" s="48"/>
      <c r="C154" s="28"/>
      <c r="D154" s="139"/>
      <c r="E154" s="28"/>
      <c r="F154" s="37"/>
      <c r="G154" s="28"/>
      <c r="H154" s="28"/>
      <c r="I154" s="28"/>
    </row>
    <row r="155" spans="1:16" s="26" customFormat="1" ht="30" x14ac:dyDescent="0.35">
      <c r="A155" s="28"/>
      <c r="B155" s="140" t="s">
        <v>1951</v>
      </c>
      <c r="C155" s="28"/>
      <c r="D155" s="163"/>
      <c r="E155" s="28"/>
      <c r="F155" s="163"/>
      <c r="G155" s="28"/>
      <c r="H155" s="142"/>
      <c r="I155" s="28"/>
    </row>
    <row r="156" spans="1:16" s="26" customFormat="1" ht="45" x14ac:dyDescent="0.35">
      <c r="A156" s="28"/>
      <c r="B156" s="164" t="s">
        <v>1644</v>
      </c>
      <c r="C156" s="28"/>
      <c r="D156" s="178" t="s">
        <v>1883</v>
      </c>
      <c r="E156" s="28"/>
      <c r="F156" s="178" t="str">
        <f>IF(D156=Lists!$K$4,"&lt; Input URL to data source &gt;",IF(D156=Lists!$K$5,"&lt; Reference section in EITI Report or URL &gt;",IF(D156=Lists!$K$6,"&lt; Reference evidence of non-applicability &gt;","")))</f>
        <v/>
      </c>
      <c r="G156" s="28"/>
      <c r="H156" s="145"/>
      <c r="I156" s="28"/>
    </row>
    <row r="157" spans="1:16" s="26" customFormat="1" ht="30" x14ac:dyDescent="0.35">
      <c r="A157" s="28"/>
      <c r="B157" s="164" t="s">
        <v>1645</v>
      </c>
      <c r="C157" s="28"/>
      <c r="D157" s="178" t="s">
        <v>1883</v>
      </c>
      <c r="E157" s="28"/>
      <c r="F157" s="178" t="str">
        <f>IF(D157=Lists!$K$4,"&lt; Input URL to data source &gt;",IF(D157=Lists!$K$5,"&lt; Reference section in EITI Report or URL &gt;",IF(D157=Lists!$K$6,"&lt; Reference evidence of non-applicability &gt;","")))</f>
        <v/>
      </c>
      <c r="G157" s="28"/>
      <c r="H157" s="145"/>
      <c r="I157" s="28"/>
    </row>
    <row r="158" spans="1:16" s="26" customFormat="1" ht="45" x14ac:dyDescent="0.35">
      <c r="A158" s="28"/>
      <c r="B158" s="165" t="s">
        <v>1646</v>
      </c>
      <c r="C158" s="28"/>
      <c r="D158" s="179" t="s">
        <v>1883</v>
      </c>
      <c r="E158" s="28"/>
      <c r="F158" s="179" t="str">
        <f>IF(D158=Lists!$K$4,"&lt; Input URL to data source &gt;",IF(D158=Lists!$K$5,"&lt; Reference section in EITI Report or URL &gt;",IF(D158=Lists!$K$6,"&lt; Reference evidence of non-applicability &gt;","")))</f>
        <v/>
      </c>
      <c r="G158" s="28"/>
      <c r="H158" s="148"/>
      <c r="I158" s="28"/>
    </row>
    <row r="159" spans="1:16" s="26" customFormat="1" ht="15" x14ac:dyDescent="0.35">
      <c r="A159" s="28"/>
      <c r="B159" s="48"/>
      <c r="C159" s="28"/>
      <c r="D159" s="139"/>
      <c r="E159" s="28"/>
      <c r="F159" s="37"/>
      <c r="G159" s="28"/>
      <c r="H159" s="28"/>
      <c r="I159" s="28"/>
    </row>
    <row r="160" spans="1:16" s="26" customFormat="1" ht="15" x14ac:dyDescent="0.35">
      <c r="A160" s="28"/>
      <c r="B160" s="140" t="s">
        <v>1952</v>
      </c>
      <c r="C160" s="28"/>
      <c r="D160" s="163"/>
      <c r="E160" s="28"/>
      <c r="F160" s="163"/>
      <c r="G160" s="28"/>
      <c r="H160" s="142"/>
      <c r="I160" s="28"/>
    </row>
    <row r="161" spans="1:9" s="26" customFormat="1" ht="30" x14ac:dyDescent="0.35">
      <c r="A161" s="28"/>
      <c r="B161" s="164" t="s">
        <v>1647</v>
      </c>
      <c r="C161" s="28"/>
      <c r="D161" s="178" t="s">
        <v>1883</v>
      </c>
      <c r="E161" s="28"/>
      <c r="F161" s="178" t="str">
        <f>IF(D161=Lists!$K$4,"&lt; Input URL to data source &gt;",IF(D161=Lists!$K$5,"&lt; Reference section in EITI Report or URL &gt;",IF(D161=Lists!$K$6,"&lt; Reference evidence of non-applicability &gt;","")))</f>
        <v/>
      </c>
      <c r="G161" s="28"/>
      <c r="H161" s="145"/>
      <c r="I161" s="28"/>
    </row>
    <row r="162" spans="1:9" s="26" customFormat="1" ht="30" x14ac:dyDescent="0.35">
      <c r="A162" s="28"/>
      <c r="B162" s="168" t="s">
        <v>1706</v>
      </c>
      <c r="C162" s="28"/>
      <c r="D162" s="178" t="s">
        <v>1584</v>
      </c>
      <c r="E162" s="28"/>
      <c r="F162" s="178" t="s">
        <v>1200</v>
      </c>
      <c r="G162" s="28"/>
      <c r="H162" s="145"/>
      <c r="I162" s="28"/>
    </row>
    <row r="163" spans="1:9" s="26" customFormat="1" ht="30" x14ac:dyDescent="0.35">
      <c r="A163" s="28"/>
      <c r="B163" s="168" t="s">
        <v>1707</v>
      </c>
      <c r="C163" s="28"/>
      <c r="D163" s="178" t="s">
        <v>1584</v>
      </c>
      <c r="E163" s="149"/>
      <c r="F163" s="178" t="s">
        <v>1200</v>
      </c>
      <c r="G163" s="28"/>
      <c r="H163" s="145"/>
      <c r="I163" s="28"/>
    </row>
    <row r="164" spans="1:9" s="26" customFormat="1" ht="15" x14ac:dyDescent="0.35">
      <c r="A164" s="28"/>
      <c r="B164" s="164" t="s">
        <v>1708</v>
      </c>
      <c r="C164" s="28"/>
      <c r="D164" s="178" t="s">
        <v>1883</v>
      </c>
      <c r="E164" s="28"/>
      <c r="F164" s="183" t="str">
        <f>IF(D164=Lists!$K$4,"&lt; Input URL to data source &gt;",IF(D164=Lists!$K$5,"&lt; Reference section in EITI Report &gt;",IF(D164=Lists!$K$6,"&lt; Reference evidence of non-applicability &gt;","")))</f>
        <v/>
      </c>
      <c r="G164" s="28"/>
      <c r="H164" s="145"/>
      <c r="I164" s="28"/>
    </row>
    <row r="165" spans="1:9" s="26" customFormat="1" ht="30" x14ac:dyDescent="0.35">
      <c r="A165" s="28"/>
      <c r="B165" s="168" t="s">
        <v>1709</v>
      </c>
      <c r="C165" s="28"/>
      <c r="D165" s="178" t="s">
        <v>1584</v>
      </c>
      <c r="E165" s="28"/>
      <c r="F165" s="178" t="s">
        <v>1200</v>
      </c>
      <c r="G165" s="28"/>
      <c r="H165" s="145"/>
      <c r="I165" s="28"/>
    </row>
    <row r="166" spans="1:9" s="26" customFormat="1" ht="30" x14ac:dyDescent="0.35">
      <c r="A166" s="28"/>
      <c r="B166" s="168" t="s">
        <v>1710</v>
      </c>
      <c r="C166" s="28"/>
      <c r="D166" s="178" t="s">
        <v>1584</v>
      </c>
      <c r="E166" s="28"/>
      <c r="F166" s="178" t="s">
        <v>1200</v>
      </c>
      <c r="G166" s="28"/>
      <c r="H166" s="145"/>
      <c r="I166" s="28"/>
    </row>
    <row r="167" spans="1:9" s="26" customFormat="1" ht="30" x14ac:dyDescent="0.35">
      <c r="A167" s="28"/>
      <c r="B167" s="164" t="s">
        <v>1889</v>
      </c>
      <c r="C167" s="28"/>
      <c r="D167" s="178" t="s">
        <v>1883</v>
      </c>
      <c r="E167" s="28"/>
      <c r="F167" s="178" t="str">
        <f>IF(D167=Lists!$K$4,"&lt; Input URL to data source &gt;",IF(D167=Lists!$K$5,"&lt; Reference section in EITI Report or URL &gt;",IF(D167=Lists!$K$6,"&lt; Reference evidence of non-applicability &gt;","")))</f>
        <v/>
      </c>
      <c r="G167" s="28"/>
      <c r="H167" s="145"/>
      <c r="I167" s="28"/>
    </row>
    <row r="168" spans="1:9" s="26" customFormat="1" ht="30" x14ac:dyDescent="0.35">
      <c r="A168" s="28"/>
      <c r="B168" s="168" t="s">
        <v>1890</v>
      </c>
      <c r="C168" s="28"/>
      <c r="D168" s="178" t="s">
        <v>1584</v>
      </c>
      <c r="E168" s="28"/>
      <c r="F168" s="178" t="s">
        <v>1200</v>
      </c>
      <c r="G168" s="28"/>
      <c r="H168" s="145"/>
      <c r="I168" s="28"/>
    </row>
    <row r="169" spans="1:9" s="26" customFormat="1" ht="30" x14ac:dyDescent="0.35">
      <c r="A169" s="28"/>
      <c r="B169" s="169" t="s">
        <v>1891</v>
      </c>
      <c r="C169" s="28"/>
      <c r="D169" s="178" t="s">
        <v>1584</v>
      </c>
      <c r="E169" s="28"/>
      <c r="F169" s="178" t="s">
        <v>1200</v>
      </c>
      <c r="G169" s="28"/>
      <c r="H169" s="148"/>
      <c r="I169" s="28"/>
    </row>
    <row r="170" spans="1:9" s="26" customFormat="1" ht="15" x14ac:dyDescent="0.35">
      <c r="A170" s="28"/>
      <c r="B170" s="48"/>
      <c r="C170" s="28"/>
      <c r="D170" s="139"/>
      <c r="E170" s="28"/>
      <c r="F170" s="37"/>
      <c r="G170" s="28"/>
      <c r="H170" s="28"/>
      <c r="I170" s="28"/>
    </row>
    <row r="171" spans="1:9" s="26" customFormat="1" ht="15" x14ac:dyDescent="0.35">
      <c r="A171" s="28"/>
      <c r="B171" s="140" t="s">
        <v>1953</v>
      </c>
      <c r="C171" s="28"/>
      <c r="D171" s="163"/>
      <c r="E171" s="28"/>
      <c r="F171" s="163"/>
      <c r="G171" s="28"/>
      <c r="H171" s="142"/>
      <c r="I171" s="28"/>
    </row>
    <row r="172" spans="1:9" s="26" customFormat="1" ht="30" x14ac:dyDescent="0.35">
      <c r="A172" s="28"/>
      <c r="B172" s="164" t="s">
        <v>1711</v>
      </c>
      <c r="C172" s="28"/>
      <c r="D172" s="178" t="s">
        <v>1883</v>
      </c>
      <c r="E172" s="28"/>
      <c r="F172" s="178" t="str">
        <f>IF(D172=Lists!$K$4,"&lt; Input URL to data source &gt;",IF(D172=Lists!$K$5,"&lt; Reference section in EITI Report or URL &gt;",IF(D172=Lists!$K$6,"&lt; Reference evidence of non-applicability &gt;","")))</f>
        <v/>
      </c>
      <c r="G172" s="28"/>
      <c r="H172" s="145"/>
      <c r="I172" s="28"/>
    </row>
    <row r="173" spans="1:9" s="26" customFormat="1" ht="30" x14ac:dyDescent="0.35">
      <c r="A173" s="28"/>
      <c r="B173" s="169" t="s">
        <v>1648</v>
      </c>
      <c r="C173" s="28"/>
      <c r="D173" s="179" t="s">
        <v>1584</v>
      </c>
      <c r="E173" s="28"/>
      <c r="F173" s="179" t="s">
        <v>1200</v>
      </c>
      <c r="G173" s="28"/>
      <c r="H173" s="148"/>
      <c r="I173" s="28"/>
    </row>
    <row r="174" spans="1:9" s="26" customFormat="1" ht="15" x14ac:dyDescent="0.35">
      <c r="A174" s="28"/>
      <c r="B174" s="48"/>
      <c r="C174" s="28"/>
      <c r="D174" s="139"/>
      <c r="E174" s="28"/>
      <c r="F174" s="37"/>
      <c r="G174" s="28"/>
      <c r="H174" s="28"/>
      <c r="I174" s="28"/>
    </row>
    <row r="175" spans="1:9" s="26" customFormat="1" ht="15" x14ac:dyDescent="0.35">
      <c r="A175" s="28"/>
      <c r="B175" s="140" t="s">
        <v>1954</v>
      </c>
      <c r="C175" s="28"/>
      <c r="D175" s="171"/>
      <c r="E175" s="28"/>
      <c r="F175" s="172"/>
      <c r="G175" s="28"/>
      <c r="H175" s="142"/>
      <c r="I175" s="28"/>
    </row>
    <row r="176" spans="1:9" s="26" customFormat="1" ht="30" x14ac:dyDescent="0.35">
      <c r="A176" s="28"/>
      <c r="B176" s="173" t="s">
        <v>1691</v>
      </c>
      <c r="C176" s="28"/>
      <c r="D176" s="178" t="s">
        <v>1883</v>
      </c>
      <c r="E176" s="28"/>
      <c r="F176" s="178" t="str">
        <f>IF(D176=Lists!$K$4,"&lt; Input URL to data source &gt;",IF(D176=Lists!$K$5,"&lt; Reference section in EITI Report or URL &gt;",IF(D176=Lists!$K$6,"&lt; Reference evidence of non-applicability &gt;","")))</f>
        <v/>
      </c>
      <c r="G176" s="28"/>
      <c r="H176" s="145"/>
      <c r="I176" s="28"/>
    </row>
    <row r="177" spans="1:9" s="26" customFormat="1" ht="30" x14ac:dyDescent="0.35">
      <c r="A177" s="28"/>
      <c r="B177" s="164" t="s">
        <v>1977</v>
      </c>
      <c r="C177" s="28"/>
      <c r="D177" s="178" t="s">
        <v>1584</v>
      </c>
      <c r="E177" s="28"/>
      <c r="F177" s="178" t="s">
        <v>1200</v>
      </c>
      <c r="G177" s="28"/>
      <c r="H177" s="145"/>
      <c r="I177" s="28"/>
    </row>
    <row r="178" spans="1:9" s="26" customFormat="1" ht="15" x14ac:dyDescent="0.35">
      <c r="A178" s="28"/>
      <c r="B178" s="159" t="s">
        <v>1795</v>
      </c>
      <c r="C178" s="28"/>
      <c r="D178" s="178" t="s">
        <v>1584</v>
      </c>
      <c r="E178" s="28"/>
      <c r="F178" s="178" t="s">
        <v>1200</v>
      </c>
      <c r="G178" s="28"/>
      <c r="H178" s="145"/>
      <c r="I178" s="28"/>
    </row>
    <row r="179" spans="1:9" s="26" customFormat="1" ht="15" x14ac:dyDescent="0.35">
      <c r="A179" s="28"/>
      <c r="B179" s="143" t="s">
        <v>1649</v>
      </c>
      <c r="C179" s="28"/>
      <c r="D179" s="178" t="s">
        <v>1584</v>
      </c>
      <c r="E179" s="28"/>
      <c r="F179" s="178" t="s">
        <v>1200</v>
      </c>
      <c r="G179" s="28"/>
      <c r="H179" s="145"/>
      <c r="I179" s="28"/>
    </row>
    <row r="180" spans="1:9" s="26" customFormat="1" ht="15" x14ac:dyDescent="0.35">
      <c r="A180" s="28"/>
      <c r="B180" s="143" t="s">
        <v>1650</v>
      </c>
      <c r="C180" s="28"/>
      <c r="D180" s="178" t="s">
        <v>1584</v>
      </c>
      <c r="E180" s="28"/>
      <c r="F180" s="178" t="s">
        <v>1200</v>
      </c>
      <c r="G180" s="28"/>
      <c r="H180" s="145"/>
      <c r="I180" s="28"/>
    </row>
    <row r="181" spans="1:9" s="26" customFormat="1" ht="15" x14ac:dyDescent="0.35">
      <c r="A181" s="28"/>
      <c r="B181" s="143" t="s">
        <v>1651</v>
      </c>
      <c r="C181" s="28"/>
      <c r="D181" s="178" t="s">
        <v>1584</v>
      </c>
      <c r="E181" s="28"/>
      <c r="F181" s="178" t="s">
        <v>1200</v>
      </c>
      <c r="G181" s="28"/>
      <c r="H181" s="145"/>
      <c r="I181" s="28"/>
    </row>
    <row r="182" spans="1:9" s="26" customFormat="1" ht="15" x14ac:dyDescent="0.35">
      <c r="A182" s="28"/>
      <c r="B182" s="143" t="s">
        <v>1652</v>
      </c>
      <c r="C182" s="28"/>
      <c r="D182" s="178" t="s">
        <v>1584</v>
      </c>
      <c r="E182" s="28"/>
      <c r="F182" s="178" t="s">
        <v>1200</v>
      </c>
      <c r="G182" s="28"/>
      <c r="H182" s="145"/>
      <c r="I182" s="28"/>
    </row>
    <row r="183" spans="1:9" s="26" customFormat="1" ht="15" x14ac:dyDescent="0.35">
      <c r="A183" s="28"/>
      <c r="B183" s="143" t="s">
        <v>1653</v>
      </c>
      <c r="C183" s="28"/>
      <c r="D183" s="178" t="s">
        <v>1584</v>
      </c>
      <c r="E183" s="28"/>
      <c r="F183" s="178" t="s">
        <v>1200</v>
      </c>
      <c r="G183" s="28"/>
      <c r="H183" s="145"/>
      <c r="I183" s="28"/>
    </row>
    <row r="184" spans="1:9" s="26" customFormat="1" ht="15" x14ac:dyDescent="0.35">
      <c r="A184" s="28"/>
      <c r="B184" s="143" t="s">
        <v>1978</v>
      </c>
      <c r="C184" s="28"/>
      <c r="D184" s="178" t="s">
        <v>1584</v>
      </c>
      <c r="E184" s="28"/>
      <c r="F184" s="178" t="s">
        <v>1980</v>
      </c>
      <c r="G184" s="28"/>
      <c r="H184" s="145"/>
      <c r="I184" s="28"/>
    </row>
    <row r="185" spans="1:9" s="26" customFormat="1" ht="15" x14ac:dyDescent="0.35">
      <c r="A185" s="28"/>
      <c r="B185" s="143" t="s">
        <v>1979</v>
      </c>
      <c r="C185" s="28"/>
      <c r="D185" s="178" t="s">
        <v>1584</v>
      </c>
      <c r="E185" s="28"/>
      <c r="F185" s="178" t="s">
        <v>1980</v>
      </c>
      <c r="G185" s="28"/>
      <c r="H185" s="145"/>
      <c r="I185" s="28"/>
    </row>
    <row r="186" spans="1:9" s="26" customFormat="1" ht="15" x14ac:dyDescent="0.35">
      <c r="A186" s="28"/>
      <c r="B186" s="143" t="s">
        <v>1654</v>
      </c>
      <c r="C186" s="28"/>
      <c r="D186" s="178" t="s">
        <v>1584</v>
      </c>
      <c r="E186" s="28"/>
      <c r="F186" s="178" t="s">
        <v>1980</v>
      </c>
      <c r="G186" s="28"/>
      <c r="H186" s="145"/>
      <c r="I186" s="28"/>
    </row>
    <row r="187" spans="1:9" s="26" customFormat="1" ht="15" x14ac:dyDescent="0.35">
      <c r="A187" s="28"/>
      <c r="B187" s="143" t="s">
        <v>1655</v>
      </c>
      <c r="C187" s="28"/>
      <c r="D187" s="178" t="s">
        <v>1584</v>
      </c>
      <c r="E187" s="28"/>
      <c r="F187" s="178" t="s">
        <v>1980</v>
      </c>
      <c r="G187" s="28"/>
      <c r="H187" s="145"/>
      <c r="I187" s="28"/>
    </row>
    <row r="188" spans="1:9" s="26" customFormat="1" ht="15" x14ac:dyDescent="0.35">
      <c r="A188" s="28"/>
      <c r="B188" s="143" t="s">
        <v>1669</v>
      </c>
      <c r="C188" s="28"/>
      <c r="D188" s="178" t="s">
        <v>1584</v>
      </c>
      <c r="E188" s="28"/>
      <c r="F188" s="178" t="s">
        <v>1200</v>
      </c>
      <c r="G188" s="28"/>
      <c r="H188" s="145"/>
      <c r="I188" s="28"/>
    </row>
    <row r="189" spans="1:9" s="26" customFormat="1" ht="15" x14ac:dyDescent="0.35">
      <c r="A189" s="28"/>
      <c r="B189" s="157" t="s">
        <v>1670</v>
      </c>
      <c r="C189" s="28"/>
      <c r="D189" s="179" t="s">
        <v>1584</v>
      </c>
      <c r="E189" s="28"/>
      <c r="F189" s="179" t="s">
        <v>1200</v>
      </c>
      <c r="G189" s="28"/>
      <c r="H189" s="148"/>
      <c r="I189" s="28"/>
    </row>
    <row r="190" spans="1:9" s="26" customFormat="1" ht="15" x14ac:dyDescent="0.35">
      <c r="A190" s="28"/>
      <c r="B190" s="177"/>
      <c r="C190" s="28"/>
      <c r="D190" s="174"/>
      <c r="E190" s="28"/>
      <c r="F190" s="177"/>
      <c r="G190" s="28"/>
      <c r="H190" s="28"/>
      <c r="I190" s="28"/>
    </row>
    <row r="191" spans="1:9" s="26" customFormat="1" ht="15" x14ac:dyDescent="0.35">
      <c r="A191" s="28"/>
      <c r="B191" s="140" t="s">
        <v>1995</v>
      </c>
      <c r="C191" s="28"/>
      <c r="D191" s="141"/>
      <c r="E191" s="28"/>
      <c r="F191" s="141"/>
      <c r="G191" s="28"/>
      <c r="H191" s="142"/>
      <c r="I191" s="28"/>
    </row>
    <row r="192" spans="1:9" s="26" customFormat="1" ht="15" x14ac:dyDescent="0.35">
      <c r="A192" s="28"/>
      <c r="B192" s="143" t="s">
        <v>1539</v>
      </c>
      <c r="C192" s="28"/>
      <c r="D192" s="144"/>
      <c r="E192" s="28"/>
      <c r="F192" s="144"/>
      <c r="G192" s="28"/>
      <c r="H192" s="145"/>
      <c r="I192" s="28"/>
    </row>
    <row r="193" spans="1:9" s="26" customFormat="1" ht="30" x14ac:dyDescent="0.35">
      <c r="A193" s="28"/>
      <c r="B193" s="160" t="s">
        <v>1992</v>
      </c>
      <c r="C193" s="28"/>
      <c r="D193" s="178" t="s">
        <v>1883</v>
      </c>
      <c r="E193" s="28"/>
      <c r="F193" s="178" t="str">
        <f>IF(D193=Lists!$K$4,"&lt; Input URL to data source &gt;",IF(D193=Lists!$K$5,"&lt; Reference section in EITI Report or URL &gt;",IF(D193=Lists!$K$6,"&lt; Reference evidence of non-applicability &gt;","")))</f>
        <v/>
      </c>
      <c r="G193" s="28"/>
      <c r="H193" s="145"/>
      <c r="I193" s="28"/>
    </row>
    <row r="194" spans="1:9" s="26" customFormat="1" ht="45" x14ac:dyDescent="0.35">
      <c r="A194" s="149"/>
      <c r="B194" s="247" t="s">
        <v>1993</v>
      </c>
      <c r="C194" s="151"/>
      <c r="D194" s="178" t="s">
        <v>1883</v>
      </c>
      <c r="E194" s="28"/>
      <c r="F194" s="178" t="str">
        <f>IF(D194=Lists!$K$4,"&lt; Input URL to data source &gt;",IF(D194=Lists!$K$5,"&lt; Reference section in EITI Report or URL &gt;",IF(D194=Lists!$K$6,"&lt; Reference evidence of non-applicability &gt;","")))</f>
        <v/>
      </c>
      <c r="G194" s="28"/>
      <c r="H194" s="145"/>
      <c r="I194" s="28"/>
    </row>
    <row r="195" spans="1:9" s="26" customFormat="1" ht="30" x14ac:dyDescent="0.35">
      <c r="A195" s="28"/>
      <c r="B195" s="161" t="s">
        <v>1994</v>
      </c>
      <c r="C195" s="151"/>
      <c r="D195" s="179" t="s">
        <v>1883</v>
      </c>
      <c r="E195" s="28"/>
      <c r="F195" s="179" t="str">
        <f>IF(D195=Lists!$K$4,"&lt; Input URL to data source &gt;",IF(D195=Lists!$K$5,"&lt; Reference section in EITI Report or URL &gt;",IF(D195=Lists!$K$6,"&lt; Reference evidence of non-applicability &gt;","")))</f>
        <v/>
      </c>
      <c r="G195" s="28"/>
      <c r="H195" s="148"/>
      <c r="I195" s="28"/>
    </row>
    <row r="196" spans="1:9" s="26" customFormat="1" ht="15.5" thickBot="1" x14ac:dyDescent="0.4">
      <c r="A196" s="28"/>
      <c r="B196" s="175"/>
      <c r="C196" s="83"/>
      <c r="D196" s="176"/>
      <c r="E196" s="83"/>
      <c r="F196" s="175"/>
      <c r="G196" s="83"/>
      <c r="H196" s="83"/>
      <c r="I196" s="28"/>
    </row>
    <row r="197" spans="1:9" s="26" customFormat="1" ht="15" x14ac:dyDescent="0.35">
      <c r="A197" s="28"/>
      <c r="B197" s="177"/>
      <c r="C197" s="28"/>
      <c r="D197" s="174"/>
      <c r="E197" s="28"/>
      <c r="F197" s="177"/>
      <c r="G197" s="28"/>
      <c r="H197" s="28"/>
      <c r="I197" s="28"/>
    </row>
    <row r="198" spans="1:9" s="26" customFormat="1" ht="15.5" thickBot="1" x14ac:dyDescent="0.4">
      <c r="A198" s="28"/>
      <c r="B198" s="286" t="s">
        <v>1894</v>
      </c>
      <c r="C198" s="287"/>
      <c r="D198" s="287"/>
      <c r="E198" s="287"/>
      <c r="F198" s="287"/>
      <c r="G198" s="287"/>
      <c r="H198" s="287"/>
      <c r="I198" s="28"/>
    </row>
    <row r="199" spans="1:9" s="26" customFormat="1" ht="15" x14ac:dyDescent="0.35">
      <c r="A199" s="28"/>
      <c r="B199" s="288" t="s">
        <v>1913</v>
      </c>
      <c r="C199" s="289"/>
      <c r="D199" s="289"/>
      <c r="E199" s="289"/>
      <c r="F199" s="289"/>
      <c r="G199" s="289"/>
      <c r="H199" s="289"/>
      <c r="I199" s="28"/>
    </row>
    <row r="200" spans="1:9" s="26" customFormat="1" ht="15.5" thickBot="1" x14ac:dyDescent="0.4">
      <c r="A200" s="28"/>
      <c r="B200" s="252"/>
      <c r="C200" s="252"/>
      <c r="D200" s="252"/>
      <c r="E200" s="252"/>
      <c r="F200" s="252"/>
      <c r="G200" s="252"/>
      <c r="H200" s="252"/>
      <c r="I200" s="28"/>
    </row>
    <row r="201" spans="1:9" s="26" customFormat="1" ht="15" x14ac:dyDescent="0.35">
      <c r="A201" s="28"/>
      <c r="B201" s="274" t="s">
        <v>1893</v>
      </c>
      <c r="C201" s="274"/>
      <c r="D201" s="274"/>
      <c r="E201" s="274"/>
      <c r="F201" s="274"/>
      <c r="G201" s="274"/>
      <c r="H201" s="274"/>
      <c r="I201" s="28"/>
    </row>
    <row r="202" spans="1:9" s="26" customFormat="1" ht="15.75" customHeight="1" x14ac:dyDescent="0.35">
      <c r="A202" s="28"/>
      <c r="B202" s="265" t="s">
        <v>1914</v>
      </c>
      <c r="C202" s="265"/>
      <c r="D202" s="265"/>
      <c r="E202" s="265"/>
      <c r="F202" s="265"/>
      <c r="G202" s="265"/>
      <c r="H202" s="265"/>
      <c r="I202" s="28"/>
    </row>
    <row r="203" spans="1:9" s="26" customFormat="1" ht="15" x14ac:dyDescent="0.35">
      <c r="A203" s="28"/>
      <c r="B203" s="274" t="s">
        <v>1915</v>
      </c>
      <c r="C203" s="274"/>
      <c r="D203" s="274"/>
      <c r="E203" s="274"/>
      <c r="F203" s="274"/>
      <c r="G203" s="274"/>
      <c r="H203" s="274"/>
      <c r="I203" s="28"/>
    </row>
    <row r="204" spans="1:9" s="26" customFormat="1" ht="15" x14ac:dyDescent="0.35">
      <c r="A204" s="28"/>
      <c r="B204" s="37"/>
      <c r="C204" s="28"/>
      <c r="D204" s="174"/>
      <c r="E204" s="28"/>
      <c r="F204" s="37"/>
      <c r="G204" s="28"/>
      <c r="H204" s="28"/>
      <c r="I204" s="28"/>
    </row>
    <row r="205" spans="1:9" s="26" customFormat="1" ht="15" x14ac:dyDescent="0.35">
      <c r="A205" s="28"/>
      <c r="B205" s="37"/>
      <c r="C205" s="28"/>
      <c r="D205" s="174"/>
      <c r="E205" s="28"/>
      <c r="F205" s="37"/>
      <c r="G205" s="28"/>
      <c r="H205" s="28"/>
      <c r="I205" s="28"/>
    </row>
    <row r="206" spans="1:9" s="26" customFormat="1" ht="15" x14ac:dyDescent="0.35">
      <c r="A206" s="28"/>
      <c r="B206" s="37"/>
      <c r="C206" s="28"/>
      <c r="D206" s="174"/>
      <c r="E206" s="28"/>
      <c r="F206" s="37"/>
      <c r="G206" s="28"/>
      <c r="H206" s="28"/>
      <c r="I206" s="28"/>
    </row>
    <row r="207" spans="1:9" s="26" customFormat="1" ht="15" x14ac:dyDescent="0.35"/>
    <row r="208" spans="1:9" ht="16" x14ac:dyDescent="0.35"/>
    <row r="209" ht="16" x14ac:dyDescent="0.35"/>
    <row r="210" ht="16" x14ac:dyDescent="0.35"/>
    <row r="211" ht="16" x14ac:dyDescent="0.35"/>
    <row r="212" ht="16" x14ac:dyDescent="0.35"/>
    <row r="213" ht="16" x14ac:dyDescent="0.35"/>
    <row r="214" ht="16" x14ac:dyDescent="0.35"/>
    <row r="215" ht="16" x14ac:dyDescent="0.35"/>
    <row r="216" ht="16" x14ac:dyDescent="0.35"/>
    <row r="217" ht="16" x14ac:dyDescent="0.35"/>
    <row r="218" ht="16" x14ac:dyDescent="0.35"/>
    <row r="219" ht="16" x14ac:dyDescent="0.35"/>
    <row r="220" ht="16" x14ac:dyDescent="0.35"/>
    <row r="221" ht="16" x14ac:dyDescent="0.35"/>
    <row r="222" ht="16" x14ac:dyDescent="0.35"/>
    <row r="223" ht="16" x14ac:dyDescent="0.35"/>
    <row r="224" ht="16" x14ac:dyDescent="0.35"/>
    <row r="225" ht="16" x14ac:dyDescent="0.35"/>
    <row r="226" ht="16" x14ac:dyDescent="0.35"/>
    <row r="227" ht="16" x14ac:dyDescent="0.35"/>
    <row r="228" ht="16" x14ac:dyDescent="0.35"/>
  </sheetData>
  <mergeCells count="12">
    <mergeCell ref="B203:H203"/>
    <mergeCell ref="B3:H3"/>
    <mergeCell ref="B4:H4"/>
    <mergeCell ref="B5:H5"/>
    <mergeCell ref="B6:H6"/>
    <mergeCell ref="B7:H7"/>
    <mergeCell ref="B8:H8"/>
    <mergeCell ref="B198:H198"/>
    <mergeCell ref="B199:H199"/>
    <mergeCell ref="B201:H201"/>
    <mergeCell ref="B202:H202"/>
    <mergeCell ref="B9:H9"/>
  </mergeCells>
  <dataValidations count="32">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2:D77 D82:D97 D111:D116 D107:D109"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6 F74 F68 F70 F72 F76 F82 F84 F86 F94 F88 F90 F92 F96 F115 F62 F113 F111 F107:F109"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7 D19:D22 D34:D36 D39:D43 D46:D47 D105 D56 D60:D61 D80:D81 D100:D101 D176 D120 D124 D128 D132 D139:D144 D147 D151 D156:D158 D161 D164 D172 D51:D53 D26:D30 D192:D195"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7" xr:uid="{7082261E-C7B1-4F74-81CF-A7794A2F9992}">
      <formula1>0</formula1>
    </dataValidation>
    <dataValidation type="textLength" allowBlank="1" showInputMessage="1" showErrorMessage="1" errorTitle="Please do not edit these cells" error="Please do not edit these cells" sqref="B135:B136 B138 B123:B125 B204:B206 B104 B119:B121 B127:B129 B131:B133 B99:B102 D102 D13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3"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81"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80"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9"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7:D178"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82"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21 D125 D129 D133 D148 D152:D153 D162:D163 D173 D165:D166 D168:D169"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6"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7"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21 F125 F129 F133 F152:F153 F168:F169 F173 F162:F163 F177:F183 F165:F166 F188:F189"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8"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9"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5 B66 B68 B70 B72 B74 B76 B94 B96 B62 B64 B86 B88 B90 B92 B82 B84 B113 B111 B107:B109" xr:uid="{8E4A7729-626F-4674-B975-3B334A3975DE}">
      <formula1>Commodities_list</formula1>
    </dataValidation>
    <dataValidation type="whole" allowBlank="1" showInputMessage="1" showErrorMessage="1" errorTitle="Please do not edit these cells" error="Please do not edit these cells" sqref="B160:B166 B139:B144 B146:B148 B150:B153 B155:B158 B171:B173 B191:B195" xr:uid="{286182BE-B58B-4B5D-8529-F453ED5F7915}">
      <formula1>10000</formula1>
      <formula2>50000</formula2>
    </dataValidation>
    <dataValidation type="whole" allowBlank="1" showInputMessage="1" showErrorMessage="1" errorTitle="Please do not edit these cells" error="Please do not edit these cells" sqref="B196:H197 B175:B189"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4:F187" xr:uid="{541820E9-9F26-4712-A681-25A67BF16B28}">
      <formula1>0</formula1>
    </dataValidation>
    <dataValidation allowBlank="1" showInputMessage="1" showErrorMessage="1" errorTitle="Please do not edit these cells" error="Please do not edit these cells" sqref="B167:B169" xr:uid="{07FE9B1E-D8D5-4CDF-B4C7-CACFEBEDBF5D}"/>
    <dataValidation type="whole" allowBlank="1" showInputMessage="1" showErrorMessage="1" errorTitle="Do not edit these cells" error="Please do not edit these cells" sqref="B20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85"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4" xr:uid="{D06DCB01-0C0E-444C-9C6D-1307A8C5A77D}">
      <formula1>2</formula1>
    </dataValidation>
    <dataValidation type="whole" showInputMessage="1" showErrorMessage="1" sqref="A67:C67 A69:C69 A71:C71 A73:C73 A75:C75 B60:B61 A65:C65 A76:A81 A66 A68 A70 A72 A74 F159:F160 B170:C170 D170:D171 F170:F171 B174:C174 D174:D175 F23:F25 D23:D25 F32:F33 D32:D33 F37:F38 D37:D38 F44:F45 D44:D45 F49:F50 D49:D50 F54:F55 D54:D55 B63 D78:D79 F78:F79 B98:C98 D98:D99 F98:F99 B103:C103 F102:F104 B106:G106 B110:G110 F174:F175 G17:G105 B97 B118:C118 D118:D119 F118:F119 B122:C122 D122:D123 F122:F123 B126:C126 D126:D127 F126:F127 B130:C130 D130:D131 F130:F131 B134:C134 B137:C137 B145:C145 D145:D146 F145:F146 B149:C149 D149:D150 F149:F150 B154:C154 D154:D155 F154:F155 B159:C159 D159:D160 C66 C68 C70 C72 C74 C76:C97 C99:C102 C104:C105 H122 C119:C121 C123:C125 C127:C129 C131:C133 C135:C136 C138:C144 C146:C148 C150:C153 C155:C158 C160:C169 C171:C173 D17:D18 F17:F18 B116:B117 D103:D104 F134:F138 C111:C117 H149 H145 H137 H134 H130 H126 H98 H103 E107:E109 G107:G109 H118 C107:C109 I1:I16 H23 H78 E17:E105 F57:F59 D57:D59 C12:H16 A1:A64 C17:C64 B77:B81 B83 B85 B87 B89 B91 B93 B95 H174 H170 H159 H154 H57 H54 H49 H44 H37 H32 A191:A195 C191:C195 F190:F191 D190:D191 C175:C189 G111:G195 E111:E195 B190:C190 H190 B105 D134:D135 D137:D138 B10:H10 B11:F11 B12:B57 B1:H1 B114 B112"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58:H77 H79:H97 H99:H102 H104:H117 H119:H121 H123:H125 H127:H129 H131:H133 H135:H136 H138:H144 H146:H148 H150:H153 H155:H158 H160:H169 H171:H173 H175:H189 H191:H195"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9" r:id="rId8" location="r3-3" display="EITI Requirement 3.3" xr:uid="{00000000-0004-0000-0200-00000E000000}"/>
    <hyperlink ref="B99" r:id="rId9" location="r4-1" display="EITI Requirement 4.1" xr:uid="{00000000-0004-0000-0200-00000F000000}"/>
    <hyperlink ref="B104" r:id="rId10" location="r4-2" display="EITI Requirement 4.2" xr:uid="{00000000-0004-0000-0200-000010000000}"/>
    <hyperlink ref="B119" r:id="rId11" location="r4-3" display="EITI Requirement 4.3" xr:uid="{00000000-0004-0000-0200-000011000000}"/>
    <hyperlink ref="B123" r:id="rId12" location="r4-4" display="EITI Requirement 4.4" xr:uid="{00000000-0004-0000-0200-000012000000}"/>
    <hyperlink ref="B127" r:id="rId13" location="r4-5" display="EITI Requirement 4.5" xr:uid="{00000000-0004-0000-0200-000013000000}"/>
    <hyperlink ref="B131" r:id="rId14" location="r4-6" display="EITI Requirement 4.6" xr:uid="{00000000-0004-0000-0200-000014000000}"/>
    <hyperlink ref="B135" r:id="rId15" location="r4-8" display="EITI Requirement 4.8" xr:uid="{00000000-0004-0000-0200-000016000000}"/>
    <hyperlink ref="B138" r:id="rId16" location="r4-9" display="EITI Requirement 4.9" xr:uid="{00000000-0004-0000-0200-000017000000}"/>
    <hyperlink ref="B146" r:id="rId17" location="r5-1" display="EITI Requirement 5.1" xr:uid="{00000000-0004-0000-0200-000018000000}"/>
    <hyperlink ref="B150" r:id="rId18" location="r5-2" display="EITI Requirement 5.2" xr:uid="{00000000-0004-0000-0200-000019000000}"/>
    <hyperlink ref="B155" r:id="rId19" location="r5-3" display="EITI Requirement 5.3" xr:uid="{00000000-0004-0000-0200-00001A000000}"/>
    <hyperlink ref="B171" r:id="rId20" location="r6-2" display="EITI Requirement 6.2" xr:uid="{00000000-0004-0000-0200-00001B000000}"/>
    <hyperlink ref="B175" r:id="rId21" location="r6-3" display="EITI Requirement 6.3" xr:uid="{00000000-0004-0000-0200-00001C000000}"/>
    <hyperlink ref="B160" r:id="rId22" location="r6-1" display="EITI Requirement 6.1" xr:uid="{00000000-0004-0000-0200-000027000000}"/>
    <hyperlink ref="B33" r:id="rId23" location="r2-3" xr:uid="{37B4EDC1-B71E-4913-8AFB-F12611AEFFD5}"/>
    <hyperlink ref="B177" r:id="rId24" xr:uid="{C617A177-3D20-4FE6-A273-853EDEC861A7}"/>
    <hyperlink ref="B199:F199" r:id="rId25" display="Give us your feedback or report a conflict in the data! Write to us at  data@eiti.org" xr:uid="{3FA22EFF-FF94-4799-88A3-B6E47F7EA5DF}"/>
    <hyperlink ref="B198:F198" r:id="rId26" display="For the latest version of Summary data templates, see  https://eiti.org/summary-data-template" xr:uid="{81D1286E-131F-487C-851A-0A200B3AD468}"/>
    <hyperlink ref="B58" r:id="rId27" location="r3-2" display="EITI Requirement 3.2" xr:uid="{CE111D86-D62A-4947-9C13-FF9656A3A753}"/>
    <hyperlink ref="B191" r:id="rId28" location="r6-4" xr:uid="{96BFE352-3017-4C6C-A4DE-1CEBE3EDBC7A}"/>
  </hyperlinks>
  <pageMargins left="0.25" right="0.25" top="0.75" bottom="0.75" header="0.3" footer="0.3"/>
  <pageSetup paperSize="8" fitToHeight="0" orientation="landscape" horizontalDpi="2400" verticalDpi="2400" r:id="rId2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D204:D206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F71 F73 F75 F77 F83 F85 F87 F89 F91 F93 F95 F97 F114 F63 F112 F116:F117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99"/>
  <sheetViews>
    <sheetView showGridLines="0" topLeftCell="A28" zoomScale="85" zoomScaleNormal="85" workbookViewId="0">
      <selection activeCell="E29" sqref="E29"/>
    </sheetView>
  </sheetViews>
  <sheetFormatPr defaultColWidth="4" defaultRowHeight="24" customHeight="1" x14ac:dyDescent="0.35"/>
  <cols>
    <col min="1" max="1" width="4" style="26"/>
    <col min="2" max="2" width="48.81640625" style="26" customWidth="1"/>
    <col min="3" max="3" width="44.453125" style="26" customWidth="1"/>
    <col min="4" max="4" width="38.81640625" style="26" customWidth="1"/>
    <col min="5" max="5" width="23" style="26" customWidth="1"/>
    <col min="6" max="10" width="26.453125" style="26" customWidth="1"/>
    <col min="11" max="11" width="4" style="26" customWidth="1"/>
    <col min="12" max="33" width="4" style="26"/>
    <col min="34" max="34" width="12.1796875" style="26" bestFit="1" customWidth="1"/>
    <col min="35" max="16384" width="4" style="26"/>
  </cols>
  <sheetData>
    <row r="1" spans="2:12" ht="15" x14ac:dyDescent="0.35"/>
    <row r="2" spans="2:12" ht="15" x14ac:dyDescent="0.35">
      <c r="B2" s="275" t="s">
        <v>1955</v>
      </c>
      <c r="C2" s="275"/>
      <c r="D2" s="275"/>
      <c r="E2" s="275"/>
      <c r="F2" s="275"/>
      <c r="G2" s="275"/>
      <c r="H2" s="275"/>
      <c r="I2" s="275"/>
      <c r="J2" s="275"/>
    </row>
    <row r="3" spans="2:12" ht="22.5" x14ac:dyDescent="0.35">
      <c r="B3" s="276" t="s">
        <v>1681</v>
      </c>
      <c r="C3" s="276"/>
      <c r="D3" s="276"/>
      <c r="E3" s="276"/>
      <c r="F3" s="276"/>
      <c r="G3" s="276"/>
      <c r="H3" s="276"/>
      <c r="I3" s="276"/>
      <c r="J3" s="276"/>
    </row>
    <row r="4" spans="2:12" ht="15" x14ac:dyDescent="0.35">
      <c r="B4" s="278" t="s">
        <v>1956</v>
      </c>
      <c r="C4" s="278"/>
      <c r="D4" s="278"/>
      <c r="E4" s="278"/>
      <c r="F4" s="278"/>
      <c r="G4" s="278"/>
      <c r="H4" s="278"/>
      <c r="I4" s="278"/>
      <c r="J4" s="278"/>
    </row>
    <row r="5" spans="2:12" ht="15" x14ac:dyDescent="0.35">
      <c r="B5" s="278" t="s">
        <v>1957</v>
      </c>
      <c r="C5" s="278"/>
      <c r="D5" s="278"/>
      <c r="E5" s="278"/>
      <c r="F5" s="278"/>
      <c r="G5" s="278"/>
      <c r="H5" s="278"/>
      <c r="I5" s="278"/>
      <c r="J5" s="278"/>
    </row>
    <row r="6" spans="2:12" ht="15" x14ac:dyDescent="0.35">
      <c r="B6" s="278" t="s">
        <v>1958</v>
      </c>
      <c r="C6" s="278"/>
      <c r="D6" s="278"/>
      <c r="E6" s="278"/>
      <c r="F6" s="278"/>
      <c r="G6" s="278"/>
      <c r="H6" s="278"/>
      <c r="I6" s="278"/>
      <c r="J6" s="278"/>
    </row>
    <row r="7" spans="2:12" ht="15.65" customHeight="1" x14ac:dyDescent="0.35">
      <c r="B7" s="278" t="s">
        <v>1959</v>
      </c>
      <c r="C7" s="278"/>
      <c r="D7" s="278"/>
      <c r="E7" s="278"/>
      <c r="F7" s="278"/>
      <c r="G7" s="278"/>
      <c r="H7" s="278"/>
      <c r="I7" s="278"/>
      <c r="J7" s="278"/>
    </row>
    <row r="8" spans="2:12" ht="15" x14ac:dyDescent="0.4">
      <c r="B8" s="282" t="s">
        <v>1960</v>
      </c>
      <c r="C8" s="282"/>
      <c r="D8" s="282"/>
      <c r="E8" s="282"/>
      <c r="F8" s="282"/>
      <c r="G8" s="282"/>
      <c r="H8" s="282"/>
      <c r="I8" s="282"/>
      <c r="J8" s="282"/>
    </row>
    <row r="9" spans="2:12" ht="15" x14ac:dyDescent="0.35"/>
    <row r="10" spans="2:12" ht="22.5" x14ac:dyDescent="0.35">
      <c r="B10" s="292" t="s">
        <v>1675</v>
      </c>
      <c r="C10" s="292"/>
      <c r="D10" s="292"/>
      <c r="E10" s="292"/>
      <c r="F10" s="292"/>
      <c r="G10" s="292"/>
      <c r="H10" s="292"/>
      <c r="I10" s="292"/>
      <c r="J10" s="292"/>
    </row>
    <row r="11" spans="2:12" s="218" customFormat="1" ht="25.5" customHeight="1" x14ac:dyDescent="0.35">
      <c r="B11" s="293" t="s">
        <v>1668</v>
      </c>
      <c r="C11" s="293"/>
      <c r="D11" s="293"/>
      <c r="E11" s="293"/>
      <c r="F11" s="293"/>
      <c r="G11" s="293"/>
      <c r="H11" s="293"/>
      <c r="I11" s="293"/>
      <c r="J11" s="293"/>
    </row>
    <row r="12" spans="2:12" s="49" customFormat="1" ht="15" x14ac:dyDescent="0.35">
      <c r="B12" s="294"/>
      <c r="C12" s="294"/>
      <c r="D12" s="294"/>
      <c r="E12" s="294"/>
      <c r="F12" s="294"/>
      <c r="G12" s="294"/>
      <c r="H12" s="294"/>
      <c r="I12" s="294"/>
      <c r="J12" s="294"/>
    </row>
    <row r="13" spans="2:12" s="49" customFormat="1" ht="19" x14ac:dyDescent="0.35">
      <c r="B13" s="295" t="s">
        <v>1596</v>
      </c>
      <c r="C13" s="295"/>
      <c r="D13" s="295"/>
      <c r="E13" s="295"/>
      <c r="F13" s="295"/>
      <c r="G13" s="295"/>
      <c r="H13" s="295"/>
      <c r="I13" s="295"/>
      <c r="J13" s="295"/>
    </row>
    <row r="14" spans="2:12" s="49" customFormat="1" ht="15" x14ac:dyDescent="0.35">
      <c r="B14" s="184" t="s">
        <v>1597</v>
      </c>
      <c r="C14" s="184" t="s">
        <v>1881</v>
      </c>
      <c r="D14" s="26" t="s">
        <v>1598</v>
      </c>
      <c r="E14" s="26" t="s">
        <v>1712</v>
      </c>
      <c r="F14" s="185"/>
      <c r="G14" s="186"/>
    </row>
    <row r="15" spans="2:12" s="49" customFormat="1" ht="15" x14ac:dyDescent="0.35">
      <c r="B15" s="26" t="s">
        <v>1599</v>
      </c>
      <c r="C15" s="26" t="s">
        <v>989</v>
      </c>
      <c r="D15" s="26">
        <v>994316206</v>
      </c>
      <c r="E15" s="248">
        <f>SUMIF(Government_revenues_table[Government entity],Government_agencies[[#This Row],[Full name of agency]],Government_revenues_table[Revenue value])</f>
        <v>0</v>
      </c>
      <c r="F15" s="186"/>
      <c r="G15" s="188"/>
    </row>
    <row r="16" spans="2:12" s="49" customFormat="1" ht="15" x14ac:dyDescent="0.35">
      <c r="B16" s="49" t="s">
        <v>1507</v>
      </c>
      <c r="C16" s="26" t="s">
        <v>1878</v>
      </c>
      <c r="D16" s="26" t="s">
        <v>1720</v>
      </c>
      <c r="E16" s="248">
        <f>SUMIF(Government_revenues_table[Government entity],Government_agencies[[#This Row],[Full name of agency]],Government_revenues_table[Revenue value])</f>
        <v>14560000</v>
      </c>
      <c r="F16" s="188"/>
      <c r="G16" s="26"/>
      <c r="J16" s="185"/>
      <c r="K16" s="185"/>
      <c r="L16" s="185"/>
    </row>
    <row r="17" spans="2:12" s="49" customFormat="1" ht="15" x14ac:dyDescent="0.35">
      <c r="B17" s="49" t="s">
        <v>1509</v>
      </c>
      <c r="C17" s="26" t="s">
        <v>1878</v>
      </c>
      <c r="D17" s="26" t="s">
        <v>1720</v>
      </c>
      <c r="E17" s="248">
        <f>SUMIF(Government_revenues_table[Government entity],Government_agencies[[#This Row],[Full name of agency]],Government_revenues_table[Revenue value])</f>
        <v>1234000</v>
      </c>
      <c r="F17" s="186"/>
      <c r="G17" s="26"/>
      <c r="J17" s="186"/>
      <c r="K17" s="186"/>
      <c r="L17" s="186"/>
    </row>
    <row r="18" spans="2:12" s="49" customFormat="1" ht="15" x14ac:dyDescent="0.35">
      <c r="B18" s="49" t="s">
        <v>1513</v>
      </c>
      <c r="C18" s="26" t="s">
        <v>1892</v>
      </c>
      <c r="D18" s="26" t="s">
        <v>1720</v>
      </c>
      <c r="E18" s="248">
        <f>SUMIF(Government_revenues_table[Government entity],Government_agencies[[#This Row],[Full name of agency]],Government_revenues_table[Revenue value])</f>
        <v>3955000</v>
      </c>
      <c r="F18" s="43"/>
      <c r="J18" s="188"/>
      <c r="K18" s="188"/>
      <c r="L18" s="188"/>
    </row>
    <row r="19" spans="2:12" s="49" customFormat="1" ht="15" x14ac:dyDescent="0.35">
      <c r="B19" s="49" t="s">
        <v>1520</v>
      </c>
      <c r="C19" s="26" t="s">
        <v>1882</v>
      </c>
      <c r="D19" s="26" t="s">
        <v>1720</v>
      </c>
      <c r="E19" s="248">
        <f>SUMIF(Government_revenues_table[Government entity],Government_agencies[[#This Row],[Full name of agency]],Government_revenues_table[Revenue value])</f>
        <v>0</v>
      </c>
      <c r="F19" s="43"/>
      <c r="J19" s="186"/>
      <c r="K19" s="186"/>
      <c r="L19" s="186"/>
    </row>
    <row r="20" spans="2:12" s="49" customFormat="1" ht="15" x14ac:dyDescent="0.35">
      <c r="B20" s="49" t="s">
        <v>1600</v>
      </c>
      <c r="C20" s="26" t="s">
        <v>1882</v>
      </c>
      <c r="D20" s="26" t="s">
        <v>1720</v>
      </c>
      <c r="E20" s="248">
        <f>SUMIF(Government_revenues_table[Government entity],Government_agencies[[#This Row],[Full name of agency]],Government_revenues_table[Revenue value])</f>
        <v>0</v>
      </c>
      <c r="F20" s="43"/>
    </row>
    <row r="21" spans="2:12" s="49" customFormat="1" ht="15" x14ac:dyDescent="0.35">
      <c r="B21" s="43"/>
      <c r="C21" s="26"/>
      <c r="D21" s="187"/>
      <c r="E21" s="43"/>
    </row>
    <row r="22" spans="2:12" s="49" customFormat="1" ht="19" x14ac:dyDescent="0.35">
      <c r="B22" s="295" t="s">
        <v>1593</v>
      </c>
      <c r="C22" s="295"/>
      <c r="D22" s="295"/>
      <c r="E22" s="295"/>
      <c r="F22" s="295"/>
      <c r="G22" s="295"/>
      <c r="H22" s="295"/>
      <c r="I22" s="295"/>
      <c r="J22" s="295"/>
    </row>
    <row r="23" spans="2:12" s="49" customFormat="1" ht="15" x14ac:dyDescent="0.35">
      <c r="B23" s="296" t="s">
        <v>1672</v>
      </c>
      <c r="C23" s="297"/>
      <c r="D23" s="298"/>
      <c r="E23" s="185"/>
    </row>
    <row r="24" spans="2:12" s="49" customFormat="1" ht="15" x14ac:dyDescent="0.35">
      <c r="B24" s="191" t="s">
        <v>1695</v>
      </c>
      <c r="C24" s="192" t="s">
        <v>1659</v>
      </c>
      <c r="D24" s="193" t="s">
        <v>1660</v>
      </c>
      <c r="E24" s="43"/>
    </row>
    <row r="25" spans="2:12" s="49" customFormat="1" ht="15" x14ac:dyDescent="0.35">
      <c r="B25" s="43"/>
    </row>
    <row r="26" spans="2:12" s="49" customFormat="1" ht="15" x14ac:dyDescent="0.35">
      <c r="B26" s="184" t="s">
        <v>1594</v>
      </c>
      <c r="C26" s="184" t="s">
        <v>2004</v>
      </c>
      <c r="D26" s="26" t="s">
        <v>1592</v>
      </c>
      <c r="E26" s="26" t="s">
        <v>1495</v>
      </c>
      <c r="F26" s="26" t="s">
        <v>1612</v>
      </c>
      <c r="G26" s="26" t="s">
        <v>1713</v>
      </c>
      <c r="H26" s="26" t="s">
        <v>1888</v>
      </c>
      <c r="I26" s="26" t="s">
        <v>1714</v>
      </c>
    </row>
    <row r="27" spans="2:12" s="49" customFormat="1" ht="15" x14ac:dyDescent="0.35">
      <c r="B27" s="26" t="s">
        <v>1595</v>
      </c>
      <c r="C27" s="255" t="s">
        <v>2005</v>
      </c>
      <c r="D27" s="26" t="s">
        <v>1720</v>
      </c>
      <c r="E27" s="26" t="s">
        <v>1498</v>
      </c>
      <c r="F27" s="26" t="s">
        <v>1613</v>
      </c>
      <c r="G27" s="189" t="s">
        <v>1692</v>
      </c>
      <c r="H27" s="189" t="s">
        <v>1692</v>
      </c>
      <c r="I27" s="187">
        <f>SUMIF(Table10[Company],Companies[[#This Row],[Full company name]],Table10[Revenue value])</f>
        <v>13625000</v>
      </c>
    </row>
    <row r="28" spans="2:12" s="49" customFormat="1" ht="15" x14ac:dyDescent="0.35">
      <c r="B28" s="26" t="s">
        <v>1666</v>
      </c>
      <c r="C28" s="255" t="s">
        <v>2005</v>
      </c>
      <c r="D28" s="26" t="s">
        <v>1720</v>
      </c>
      <c r="E28" s="26" t="s">
        <v>988</v>
      </c>
      <c r="G28" s="189" t="s">
        <v>1692</v>
      </c>
      <c r="H28" s="189" t="s">
        <v>1692</v>
      </c>
      <c r="I28" s="187">
        <f>SUMIF(Table10[Company],Companies[[#This Row],[Full company name]],Table10[Revenue value])</f>
        <v>1000000</v>
      </c>
    </row>
    <row r="29" spans="2:12" s="49" customFormat="1" ht="15" x14ac:dyDescent="0.35">
      <c r="C29" s="49" t="s">
        <v>2005</v>
      </c>
      <c r="D29" s="26" t="s">
        <v>1720</v>
      </c>
      <c r="E29" s="26" t="s">
        <v>1497</v>
      </c>
      <c r="G29" s="189" t="s">
        <v>1692</v>
      </c>
      <c r="H29" s="189" t="s">
        <v>1692</v>
      </c>
      <c r="I29" s="187">
        <f>SUMIF(Table10[Company],Companies[[#This Row],[Full company name]],Table10[Revenue value])</f>
        <v>0</v>
      </c>
    </row>
    <row r="30" spans="2:12" s="49" customFormat="1" ht="15" x14ac:dyDescent="0.35">
      <c r="D30" s="26" t="s">
        <v>1720</v>
      </c>
      <c r="E30" s="26" t="s">
        <v>1497</v>
      </c>
      <c r="G30" s="189" t="s">
        <v>1692</v>
      </c>
      <c r="H30" s="189" t="s">
        <v>1692</v>
      </c>
      <c r="I30" s="187">
        <f>SUMIF(Table10[Company],Companies[[#This Row],[Full company name]],Table10[Revenue value])</f>
        <v>0</v>
      </c>
    </row>
    <row r="31" spans="2:12" s="49" customFormat="1" ht="15" x14ac:dyDescent="0.35">
      <c r="D31" s="26" t="s">
        <v>1720</v>
      </c>
      <c r="E31" s="26" t="s">
        <v>1497</v>
      </c>
      <c r="G31" s="189" t="s">
        <v>1692</v>
      </c>
      <c r="H31" s="189" t="s">
        <v>1692</v>
      </c>
      <c r="I31" s="187">
        <f>SUMIF(Table10[Company],Companies[[#This Row],[Full company name]],Table10[Revenue value])</f>
        <v>0</v>
      </c>
    </row>
    <row r="32" spans="2:12" s="49" customFormat="1" ht="15" x14ac:dyDescent="0.35">
      <c r="B32" s="49" t="s">
        <v>1600</v>
      </c>
      <c r="D32" s="26" t="s">
        <v>1720</v>
      </c>
      <c r="G32" s="189" t="s">
        <v>1692</v>
      </c>
      <c r="H32" s="189" t="s">
        <v>1692</v>
      </c>
      <c r="I32" s="187">
        <f>SUMIF(Table10[Company],Companies[[#This Row],[Full company name]],Table10[Revenue value])</f>
        <v>0</v>
      </c>
    </row>
    <row r="33" spans="2:10" s="49" customFormat="1" ht="15" x14ac:dyDescent="0.35">
      <c r="C33" s="26"/>
      <c r="F33" s="189"/>
      <c r="G33" s="189"/>
      <c r="H33" s="190"/>
    </row>
    <row r="34" spans="2:10" s="49" customFormat="1" ht="19" x14ac:dyDescent="0.35">
      <c r="B34" s="295" t="s">
        <v>1656</v>
      </c>
      <c r="C34" s="295"/>
      <c r="D34" s="295"/>
      <c r="E34" s="295"/>
      <c r="F34" s="295"/>
      <c r="G34" s="295"/>
      <c r="H34" s="295"/>
      <c r="I34" s="295"/>
      <c r="J34" s="295"/>
    </row>
    <row r="35" spans="2:10" s="49" customFormat="1" ht="15" x14ac:dyDescent="0.4">
      <c r="B35" s="184" t="s">
        <v>1657</v>
      </c>
      <c r="C35" s="50" t="s">
        <v>1658</v>
      </c>
      <c r="D35" s="50" t="s">
        <v>1701</v>
      </c>
      <c r="E35" s="50" t="s">
        <v>1799</v>
      </c>
      <c r="F35" s="26" t="s">
        <v>1504</v>
      </c>
      <c r="G35" s="26" t="s">
        <v>1662</v>
      </c>
      <c r="H35" s="26" t="s">
        <v>1719</v>
      </c>
      <c r="I35" s="26" t="s">
        <v>1663</v>
      </c>
      <c r="J35" s="26" t="s">
        <v>1007</v>
      </c>
    </row>
    <row r="36" spans="2:10" s="49" customFormat="1" ht="15" x14ac:dyDescent="0.4">
      <c r="B36" s="26" t="s">
        <v>1661</v>
      </c>
      <c r="C36" s="50" t="s">
        <v>1001</v>
      </c>
      <c r="D36" s="50" t="s">
        <v>1595</v>
      </c>
      <c r="E36" s="50" t="s">
        <v>1841</v>
      </c>
      <c r="F36" s="50" t="s">
        <v>1001</v>
      </c>
      <c r="H36" s="49" t="s">
        <v>1431</v>
      </c>
      <c r="J36" s="49" t="s">
        <v>1925</v>
      </c>
    </row>
    <row r="37" spans="2:10" s="49" customFormat="1" ht="15" x14ac:dyDescent="0.4">
      <c r="B37" s="26" t="s">
        <v>1800</v>
      </c>
      <c r="C37" s="50" t="s">
        <v>1801</v>
      </c>
      <c r="D37" s="50" t="s">
        <v>1667</v>
      </c>
      <c r="E37" s="50" t="s">
        <v>1818</v>
      </c>
      <c r="F37" s="50" t="s">
        <v>1511</v>
      </c>
      <c r="H37" s="49" t="s">
        <v>1802</v>
      </c>
      <c r="J37" s="49" t="s">
        <v>1925</v>
      </c>
    </row>
    <row r="38" spans="2:10" s="49" customFormat="1" ht="15" x14ac:dyDescent="0.4">
      <c r="B38" s="26" t="s">
        <v>1800</v>
      </c>
      <c r="C38" s="50" t="s">
        <v>1801</v>
      </c>
      <c r="D38" s="50" t="s">
        <v>1667</v>
      </c>
      <c r="E38" s="50" t="s">
        <v>1816</v>
      </c>
      <c r="F38" s="50" t="s">
        <v>1511</v>
      </c>
      <c r="H38" s="49" t="s">
        <v>1432</v>
      </c>
      <c r="J38" s="49" t="s">
        <v>1925</v>
      </c>
    </row>
    <row r="39" spans="2:10" s="49" customFormat="1" ht="15" x14ac:dyDescent="0.4">
      <c r="B39" s="26" t="s">
        <v>1800</v>
      </c>
      <c r="C39" s="50" t="s">
        <v>1801</v>
      </c>
      <c r="D39" s="50" t="s">
        <v>1667</v>
      </c>
      <c r="E39" s="50" t="s">
        <v>1814</v>
      </c>
      <c r="F39" s="50" t="s">
        <v>1511</v>
      </c>
      <c r="H39" s="49" t="s">
        <v>1432</v>
      </c>
      <c r="J39" s="49" t="s">
        <v>1925</v>
      </c>
    </row>
    <row r="40" spans="2:10" s="49" customFormat="1" ht="15" x14ac:dyDescent="0.4">
      <c r="B40" s="26" t="s">
        <v>1803</v>
      </c>
      <c r="C40" s="50" t="s">
        <v>1515</v>
      </c>
      <c r="D40" s="50" t="s">
        <v>1804</v>
      </c>
      <c r="E40" s="50" t="s">
        <v>1822</v>
      </c>
      <c r="F40" s="50" t="s">
        <v>1511</v>
      </c>
      <c r="H40" s="49" t="s">
        <v>1433</v>
      </c>
      <c r="J40" s="49" t="s">
        <v>1925</v>
      </c>
    </row>
    <row r="41" spans="2:10" s="49" customFormat="1" ht="15" x14ac:dyDescent="0.4">
      <c r="B41" s="28"/>
      <c r="C41" s="50" t="s">
        <v>1517</v>
      </c>
      <c r="D41" s="50"/>
      <c r="E41" s="50" t="s">
        <v>1817</v>
      </c>
      <c r="F41" s="50" t="s">
        <v>1511</v>
      </c>
      <c r="H41" s="49" t="s">
        <v>1717</v>
      </c>
      <c r="J41" s="49" t="s">
        <v>1925</v>
      </c>
    </row>
    <row r="42" spans="2:10" s="49" customFormat="1" ht="15" x14ac:dyDescent="0.4">
      <c r="B42" s="37"/>
      <c r="C42" s="50" t="s">
        <v>1519</v>
      </c>
      <c r="D42" s="50"/>
      <c r="E42" s="50" t="s">
        <v>1817</v>
      </c>
      <c r="F42" s="50" t="s">
        <v>1511</v>
      </c>
      <c r="H42" s="49" t="s">
        <v>1717</v>
      </c>
      <c r="J42" s="49" t="s">
        <v>1925</v>
      </c>
    </row>
    <row r="43" spans="2:10" s="49" customFormat="1" ht="15" x14ac:dyDescent="0.4">
      <c r="B43" s="26"/>
      <c r="C43" s="50" t="s">
        <v>1522</v>
      </c>
      <c r="D43" s="50"/>
      <c r="E43" s="50" t="s">
        <v>1817</v>
      </c>
      <c r="F43" s="50" t="s">
        <v>1511</v>
      </c>
      <c r="H43" s="49" t="s">
        <v>1717</v>
      </c>
      <c r="J43" s="49" t="s">
        <v>1925</v>
      </c>
    </row>
    <row r="44" spans="2:10" ht="15" x14ac:dyDescent="0.4">
      <c r="C44" s="50" t="s">
        <v>1524</v>
      </c>
      <c r="D44" s="50"/>
      <c r="E44" s="50" t="s">
        <v>1817</v>
      </c>
      <c r="F44" s="50" t="s">
        <v>1511</v>
      </c>
      <c r="H44" s="49" t="s">
        <v>1717</v>
      </c>
      <c r="J44" s="49" t="s">
        <v>1925</v>
      </c>
    </row>
    <row r="45" spans="2:10" ht="15" x14ac:dyDescent="0.4">
      <c r="C45" s="50" t="s">
        <v>1525</v>
      </c>
      <c r="D45" s="50"/>
      <c r="E45" s="50"/>
      <c r="F45" s="50" t="s">
        <v>1511</v>
      </c>
      <c r="H45" s="49" t="s">
        <v>1717</v>
      </c>
      <c r="J45" s="49" t="s">
        <v>1925</v>
      </c>
    </row>
    <row r="46" spans="2:10" ht="15" x14ac:dyDescent="0.4">
      <c r="C46" s="50" t="s">
        <v>1525</v>
      </c>
      <c r="D46" s="50"/>
      <c r="E46" s="50"/>
      <c r="F46" s="50" t="s">
        <v>1511</v>
      </c>
      <c r="H46" s="49" t="s">
        <v>1717</v>
      </c>
      <c r="J46" s="49" t="s">
        <v>1925</v>
      </c>
    </row>
    <row r="47" spans="2:10" s="49" customFormat="1" ht="15" x14ac:dyDescent="0.4">
      <c r="B47" s="26"/>
      <c r="C47" s="50" t="s">
        <v>1525</v>
      </c>
      <c r="D47" s="50"/>
      <c r="E47" s="50"/>
      <c r="F47" s="50" t="s">
        <v>1511</v>
      </c>
      <c r="H47" s="49" t="s">
        <v>1717</v>
      </c>
      <c r="J47" s="49" t="s">
        <v>1925</v>
      </c>
    </row>
    <row r="48" spans="2:10" s="49" customFormat="1" ht="15" x14ac:dyDescent="0.4">
      <c r="B48" s="26"/>
      <c r="C48" s="50" t="s">
        <v>1525</v>
      </c>
      <c r="D48" s="50"/>
      <c r="E48" s="50"/>
      <c r="F48" s="50" t="s">
        <v>1511</v>
      </c>
      <c r="H48" s="49" t="s">
        <v>1717</v>
      </c>
      <c r="J48" s="49" t="s">
        <v>1925</v>
      </c>
    </row>
    <row r="49" spans="2:10" s="49" customFormat="1" ht="15" x14ac:dyDescent="0.4">
      <c r="B49" s="26"/>
      <c r="C49" s="50" t="s">
        <v>1525</v>
      </c>
      <c r="D49" s="50"/>
      <c r="E49" s="50"/>
      <c r="F49" s="50" t="s">
        <v>1511</v>
      </c>
      <c r="H49" s="49" t="s">
        <v>1717</v>
      </c>
      <c r="J49" s="49" t="s">
        <v>1925</v>
      </c>
    </row>
    <row r="50" spans="2:10" ht="15" x14ac:dyDescent="0.4">
      <c r="C50" s="50" t="s">
        <v>1525</v>
      </c>
      <c r="D50" s="50"/>
      <c r="E50" s="50"/>
      <c r="F50" s="50" t="s">
        <v>1511</v>
      </c>
      <c r="H50" s="49" t="s">
        <v>1717</v>
      </c>
      <c r="J50" s="49" t="s">
        <v>1925</v>
      </c>
    </row>
    <row r="51" spans="2:10" s="49" customFormat="1" ht="15" x14ac:dyDescent="0.4">
      <c r="B51" s="26"/>
      <c r="C51" s="50" t="s">
        <v>1525</v>
      </c>
      <c r="D51" s="50"/>
      <c r="E51" s="50"/>
      <c r="F51" s="50" t="s">
        <v>1511</v>
      </c>
      <c r="H51" s="49" t="s">
        <v>1717</v>
      </c>
      <c r="J51" s="49" t="s">
        <v>1925</v>
      </c>
    </row>
    <row r="52" spans="2:10" ht="15" x14ac:dyDescent="0.4">
      <c r="B52" s="49" t="s">
        <v>1600</v>
      </c>
      <c r="C52" s="50"/>
      <c r="D52" s="50"/>
      <c r="E52" s="50"/>
      <c r="F52" s="50"/>
      <c r="H52" s="49" t="s">
        <v>1717</v>
      </c>
      <c r="J52" s="49" t="s">
        <v>1925</v>
      </c>
    </row>
    <row r="53" spans="2:10" s="49" customFormat="1" ht="15.5" thickBot="1" x14ac:dyDescent="0.4">
      <c r="B53" s="120"/>
      <c r="C53" s="89"/>
      <c r="D53" s="90"/>
      <c r="E53" s="89"/>
      <c r="F53" s="101"/>
      <c r="G53" s="101"/>
      <c r="H53" s="101"/>
      <c r="I53" s="101"/>
      <c r="J53" s="101"/>
    </row>
    <row r="54" spans="2:10" ht="15" x14ac:dyDescent="0.35">
      <c r="B54" s="37"/>
      <c r="C54" s="37"/>
      <c r="D54" s="37"/>
      <c r="E54" s="37"/>
      <c r="F54" s="28"/>
      <c r="G54" s="28"/>
      <c r="H54" s="28"/>
      <c r="I54" s="28"/>
      <c r="J54" s="28"/>
    </row>
    <row r="55" spans="2:10" s="49" customFormat="1" ht="15.5" thickBot="1" x14ac:dyDescent="0.4">
      <c r="B55" s="286" t="s">
        <v>1894</v>
      </c>
      <c r="C55" s="287"/>
      <c r="D55" s="287"/>
      <c r="E55" s="287"/>
      <c r="F55" s="287"/>
      <c r="G55" s="287"/>
      <c r="H55" s="287"/>
      <c r="I55" s="287"/>
      <c r="J55" s="287"/>
    </row>
    <row r="56" spans="2:10" s="49" customFormat="1" ht="15" x14ac:dyDescent="0.35">
      <c r="B56" s="288" t="s">
        <v>1913</v>
      </c>
      <c r="C56" s="289"/>
      <c r="D56" s="289"/>
      <c r="E56" s="289"/>
      <c r="F56" s="289"/>
      <c r="G56" s="289"/>
      <c r="H56" s="289"/>
      <c r="I56" s="289"/>
      <c r="J56" s="289"/>
    </row>
    <row r="57" spans="2:10" ht="15.5" thickBot="1" x14ac:dyDescent="0.4">
      <c r="B57" s="37"/>
      <c r="C57" s="37"/>
      <c r="D57" s="37"/>
      <c r="E57" s="37"/>
      <c r="F57" s="28"/>
      <c r="G57" s="28"/>
      <c r="H57" s="28"/>
      <c r="I57" s="28"/>
      <c r="J57" s="28"/>
    </row>
    <row r="58" spans="2:10" ht="15" x14ac:dyDescent="0.35">
      <c r="B58" s="281" t="s">
        <v>1893</v>
      </c>
      <c r="C58" s="281"/>
      <c r="D58" s="281"/>
      <c r="E58" s="281"/>
      <c r="F58" s="281"/>
      <c r="G58" s="281"/>
      <c r="H58" s="281"/>
      <c r="I58" s="281"/>
      <c r="J58" s="281"/>
    </row>
    <row r="59" spans="2:10" ht="16.5" customHeight="1" x14ac:dyDescent="0.35">
      <c r="B59" s="265" t="s">
        <v>1914</v>
      </c>
      <c r="C59" s="265"/>
      <c r="D59" s="265"/>
      <c r="E59" s="265"/>
      <c r="F59" s="265"/>
      <c r="G59" s="265"/>
      <c r="H59" s="265"/>
      <c r="I59" s="265"/>
      <c r="J59" s="265"/>
    </row>
    <row r="60" spans="2:10" ht="15" x14ac:dyDescent="0.35">
      <c r="B60" s="274" t="s">
        <v>1915</v>
      </c>
      <c r="C60" s="274"/>
      <c r="D60" s="274"/>
      <c r="E60" s="274"/>
      <c r="F60" s="274"/>
      <c r="G60" s="274"/>
      <c r="H60" s="274"/>
      <c r="I60" s="274"/>
      <c r="J60" s="274"/>
    </row>
    <row r="61" spans="2:10" ht="15" x14ac:dyDescent="0.35">
      <c r="B61" s="291"/>
      <c r="C61" s="291"/>
      <c r="D61" s="291"/>
      <c r="E61" s="291"/>
      <c r="F61" s="291"/>
      <c r="G61" s="291"/>
      <c r="H61" s="291"/>
      <c r="I61" s="291"/>
      <c r="J61" s="291"/>
    </row>
    <row r="62" spans="2:10" ht="15" x14ac:dyDescent="0.35"/>
    <row r="63" spans="2:10" ht="15" x14ac:dyDescent="0.35"/>
    <row r="64" spans="2:10" ht="15" x14ac:dyDescent="0.35"/>
    <row r="65" spans="2:5" ht="15" x14ac:dyDescent="0.35"/>
    <row r="66" spans="2:5" s="49" customFormat="1" ht="15" x14ac:dyDescent="0.35">
      <c r="B66" s="26"/>
      <c r="C66" s="26"/>
      <c r="D66" s="26"/>
      <c r="E66" s="26"/>
    </row>
    <row r="67" spans="2:5" ht="15" x14ac:dyDescent="0.35"/>
    <row r="68" spans="2:5" ht="15" x14ac:dyDescent="0.35"/>
    <row r="69" spans="2:5" ht="15" x14ac:dyDescent="0.35"/>
    <row r="70" spans="2:5" ht="15" x14ac:dyDescent="0.35"/>
    <row r="71" spans="2:5" ht="15" x14ac:dyDescent="0.35"/>
    <row r="72" spans="2:5" ht="15" x14ac:dyDescent="0.35"/>
    <row r="73" spans="2:5" ht="15" x14ac:dyDescent="0.35"/>
    <row r="74" spans="2:5" ht="15" customHeight="1" x14ac:dyDescent="0.35"/>
    <row r="75" spans="2:5" ht="15" customHeight="1" x14ac:dyDescent="0.35"/>
    <row r="76" spans="2:5" ht="15" x14ac:dyDescent="0.35"/>
    <row r="77" spans="2:5" ht="15" x14ac:dyDescent="0.35"/>
    <row r="78" spans="2:5" ht="18.75" customHeight="1" x14ac:dyDescent="0.35"/>
    <row r="79" spans="2:5" ht="15" x14ac:dyDescent="0.35"/>
    <row r="80" spans="2:5" ht="15" x14ac:dyDescent="0.35"/>
    <row r="81" ht="15" x14ac:dyDescent="0.35"/>
    <row r="82" ht="15" x14ac:dyDescent="0.35"/>
    <row r="83" ht="15" x14ac:dyDescent="0.35"/>
    <row r="84" ht="15" x14ac:dyDescent="0.35"/>
    <row r="85" ht="15" x14ac:dyDescent="0.35"/>
    <row r="86" ht="15" x14ac:dyDescent="0.35"/>
    <row r="87" ht="15" x14ac:dyDescent="0.35"/>
    <row r="88" ht="15" x14ac:dyDescent="0.35"/>
    <row r="89" ht="15" x14ac:dyDescent="0.35"/>
    <row r="90" ht="15" x14ac:dyDescent="0.35"/>
    <row r="91" ht="15" x14ac:dyDescent="0.35"/>
    <row r="92" ht="15" x14ac:dyDescent="0.35"/>
    <row r="93" ht="15" x14ac:dyDescent="0.35"/>
    <row r="94" ht="15" x14ac:dyDescent="0.35"/>
    <row r="95" ht="15" x14ac:dyDescent="0.35"/>
    <row r="96" ht="15" x14ac:dyDescent="0.35"/>
    <row r="97" ht="15" x14ac:dyDescent="0.35"/>
    <row r="98" ht="15" x14ac:dyDescent="0.35"/>
    <row r="99" ht="15" x14ac:dyDescent="0.35"/>
  </sheetData>
  <mergeCells count="20">
    <mergeCell ref="B2:J2"/>
    <mergeCell ref="B3:J3"/>
    <mergeCell ref="B4:J4"/>
    <mergeCell ref="B5:J5"/>
    <mergeCell ref="B6:J6"/>
    <mergeCell ref="B60:J60"/>
    <mergeCell ref="B61:J61"/>
    <mergeCell ref="B7:J7"/>
    <mergeCell ref="B8:J8"/>
    <mergeCell ref="B10:J10"/>
    <mergeCell ref="B11:J11"/>
    <mergeCell ref="B12:J12"/>
    <mergeCell ref="B34:J34"/>
    <mergeCell ref="B55:J55"/>
    <mergeCell ref="B56:J56"/>
    <mergeCell ref="B13:J13"/>
    <mergeCell ref="B22:J22"/>
    <mergeCell ref="B23:D23"/>
    <mergeCell ref="B58:J58"/>
    <mergeCell ref="B59:J59"/>
  </mergeCells>
  <dataValidations count="25">
    <dataValidation type="list" allowBlank="1" showInputMessage="1" showErrorMessage="1" promptTitle="Please select Sector" prompt="Please select the relevant sector of the company from the list" sqref="E27:E32" xr:uid="{868FFED3-1B0C-4918-8778-E1FA1953F99F}">
      <formula1>Sector_list</formula1>
    </dataValidation>
    <dataValidation allowBlank="1" showInputMessage="1" showErrorMessage="1" promptTitle="Company name" prompt="Input company name here._x000a__x000a_Please refrain from using acronyms, and input complete name." sqref="B27:B32" xr:uid="{C350F0E4-4E62-4F30-B87E-F27D6B9371A9}"/>
    <dataValidation allowBlank="1" showInputMessage="1" showErrorMessage="1" promptTitle="Identification #" prompt="Please input unique identification number, such as TIN, organisational number or similar" sqref="D27:D32" xr:uid="{4120235B-D2FD-4BFD-ABFB-C2C2C7807A6F}"/>
    <dataValidation allowBlank="1" showInputMessage="1" showErrorMessage="1" promptTitle="Please insert commodities" prompt="Please insert the relevant commodities of the company here, separated by commas." sqref="F27:F31" xr:uid="{6A44821C-9A13-4D03-9DBE-3FE545535EDF}"/>
    <dataValidation allowBlank="1" showInputMessage="1" showErrorMessage="1" promptTitle="Project name" prompt="Input project name here._x000a__x000a_Please refrain from using acronyms, and input complete name." sqref="B36:B52" xr:uid="{F99FE9B0-5192-4241-983B-FDB53885E318}"/>
    <dataValidation allowBlank="1" showInputMessage="1" showErrorMessage="1" promptTitle="Name of identifier" prompt="Please input name of identifier, such as &quot;Taxpayer Identification Number&quot; or similar." sqref="B24" xr:uid="{412124B2-A34B-47AD-A7F2-2DA2FD26EE6D}"/>
    <dataValidation allowBlank="1" showInputMessage="1" showErrorMessage="1" promptTitle="Name of register" prompt="Please input name of register or agency" sqref="C24" xr:uid="{2DCD63E0-4119-4A73-AC8A-488AF5C36CD2}"/>
    <dataValidation allowBlank="1" showInputMessage="1" showErrorMessage="1" promptTitle="Registry URL" prompt="Please insert direct URL to the registry or agency" sqref="D24" xr:uid="{A7D4AC68-A245-49BE-B706-C7C76BB5669E}"/>
    <dataValidation allowBlank="1" showInputMessage="1" showErrorMessage="1" promptTitle="Affiliated Companies" prompt="Please insert the relevant companies affiliated to the project here, separated by commas." sqref="D36:D52" xr:uid="{E12F2734-F1F8-415D-942B-52F213FABA12}"/>
    <dataValidation allowBlank="1" showInputMessage="1" showErrorMessage="1" promptTitle="Reference number" prompt="Please input the reference number of the legal agreement: contract, licence, lease, concession..." sqref="C36:C52" xr:uid="{FF6DDDEB-45F7-4DC8-8F55-BED4849AE1BE}"/>
    <dataValidation type="textLength" allowBlank="1" showInputMessage="1" showErrorMessage="1" errorTitle="Please do not edit these cells" error="Please do not edit these cells" sqref="B24 C23:D23" xr:uid="{81EFF6B9-0948-4ED1-9FAA-6EA0DE53E4C0}">
      <formula1>10000</formula1>
      <formula2>50000</formula2>
    </dataValidation>
    <dataValidation errorStyle="warning" allowBlank="1" showInputMessage="1" showErrorMessage="1" errorTitle="URL " error="Please input a link in these cells" sqref="G27:H32" xr:uid="{900097FA-9B5D-417A-9DC5-30D28C0778EB}"/>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36:H52" xr:uid="{8671A7B4-FBEE-40B4-83E1-8302DA427313}">
      <formula1>"&lt;Select unit&gt;,Sm3,Sm3 o.e.,Barrels,Tonnes,oz,carats,Scf"</formula1>
    </dataValidation>
    <dataValidation type="list" allowBlank="1" showInputMessage="1" showErrorMessage="1" sqref="F36:F52"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36:E52" xr:uid="{5D281347-915C-4D0E-B76F-154D7B7C68B3}">
      <formula1>Commodity_names</formula1>
    </dataValidation>
    <dataValidation allowBlank="1" showInputMessage="1" showErrorMessage="1" promptTitle="Identification" prompt="Please input identification number for the reporting government entity, if applicable." sqref="D15:D20" xr:uid="{8310B678-8255-46C8-AF1B-93E3C1B16E87}"/>
    <dataValidation type="list" allowBlank="1" showInputMessage="1" showErrorMessage="1" promptTitle="Government agency type" prompt="Choose type of government agency from the drop-down list._x000a_Please refrain from using custom types if possible." sqref="C15:C20"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20" xr:uid="{125DD936-3706-43C4-A261-DA623EB281A6}"/>
    <dataValidation type="textLength" allowBlank="1" showInputMessage="1" showErrorMessage="1" sqref="A1:K13 A21:L23 F14:K20 E24:K25 A25:D25 A24 A27:A34 B33:K34 A35:K35 A36:A61 K36:K61 A14:E14 J27:K32 B53:J57 B61:J61 A26:K26" xr:uid="{4B9AA2B5-1E60-430C-BA7F-02CA306120F1}">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20" xr:uid="{E7078589-660C-4DA2-9592-E8A92A55EA9A}">
      <formula1>999999</formula1>
      <formula2>9999999</formula2>
    </dataValidation>
    <dataValidation type="whole" allowBlank="1" showInputMessage="1" showErrorMessage="1" errorTitle="Do not edit - based on part 5" error="These cells will be filled automatically" promptTitle="Do not edit - based on part 5" prompt=" " sqref="I27:I32" xr:uid="{56FC6F82-9F1C-496E-9C14-F149EB40B8A6}">
      <formula1>1</formula1>
      <formula2>2</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36:G52"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36:I52" xr:uid="{83119F12-BEE5-4AB0-AD82-3D216DB6144F}">
      <formula1>0</formula1>
      <formula2>1000000000000000</formula2>
    </dataValidation>
    <dataValidation type="textLength" allowBlank="1" showInputMessage="1" showErrorMessage="1" errorTitle="Do not edit these cells" error="Please do not edit these cells" sqref="B58:J60" xr:uid="{BAF144F0-3731-4BBB-961A-1F8765C0F270}">
      <formula1>9999999</formula1>
      <formula2>99999999</formula2>
    </dataValidation>
    <dataValidation type="list" allowBlank="1" showInputMessage="1" showErrorMessage="1" sqref="C27:C32" xr:uid="{F0416102-0ADD-49AA-89C3-81F8E6280814}">
      <formula1>"&lt; Company type &gt;,State-owned enterprises &amp; public corporations,Private"</formula1>
    </dataValidation>
  </dataValidations>
  <hyperlinks>
    <hyperlink ref="B8" r:id="rId1" xr:uid="{DD07F9BC-AC8A-4A9E-9450-3D0391EB0CA7}"/>
    <hyperlink ref="B56:F56" r:id="rId2" display="Give us your feedback or report a conflict in the data! Write to us at  data@eiti.org" xr:uid="{7DD6EEF9-F2B1-490B-AA9F-CD09A5BE123B}"/>
    <hyperlink ref="B55:F55" r:id="rId3" display="For the latest version of Summary data templates, see  https://eiti.org/summary-data-template" xr:uid="{3F13EEFE-7DC6-4094-8E58-281FFE9ACE0E}"/>
  </hyperlinks>
  <pageMargins left="0.25" right="0.25" top="0.75" bottom="0.75" header="0.3" footer="0.3"/>
  <pageSetup paperSize="8" fitToHeight="0" orientation="landscape" horizontalDpi="2400" verticalDpi="2400" r:id="rId4"/>
  <tableParts count="3">
    <tablePart r:id="rId5"/>
    <tablePart r:id="rId6"/>
    <tablePart r:id="rId7"/>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J36:J52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83"/>
  <sheetViews>
    <sheetView showGridLines="0" topLeftCell="A25" zoomScale="70" zoomScaleNormal="70" workbookViewId="0">
      <selection activeCell="K31" sqref="K31"/>
    </sheetView>
  </sheetViews>
  <sheetFormatPr defaultColWidth="8.81640625" defaultRowHeight="15" x14ac:dyDescent="0.4"/>
  <cols>
    <col min="1" max="1" width="2.81640625" style="50" customWidth="1"/>
    <col min="2" max="5" width="0" style="50" hidden="1" customWidth="1"/>
    <col min="6" max="6" width="50.453125" style="50" customWidth="1"/>
    <col min="7" max="9" width="16.81640625" style="50" customWidth="1"/>
    <col min="10" max="10" width="52.81640625" style="50" customWidth="1"/>
    <col min="11" max="11" width="15.54296875" style="50" bestFit="1" customWidth="1"/>
    <col min="12" max="12" width="2.81640625" style="50" customWidth="1"/>
    <col min="13" max="13" width="19.54296875" style="50" bestFit="1" customWidth="1"/>
    <col min="14" max="14" width="73.453125" style="50" bestFit="1" customWidth="1"/>
    <col min="15" max="15" width="4" style="50" customWidth="1"/>
    <col min="16" max="17" width="8.81640625" style="50"/>
    <col min="18" max="18" width="21.1796875" style="50" bestFit="1" customWidth="1"/>
    <col min="19" max="19" width="8.81640625" style="50"/>
    <col min="20" max="20" width="21.1796875" style="50" bestFit="1" customWidth="1"/>
    <col min="21" max="16384" width="8.81640625" style="50"/>
  </cols>
  <sheetData>
    <row r="1" spans="6:14" s="26" customFormat="1" ht="15.75" hidden="1" customHeight="1" x14ac:dyDescent="0.35"/>
    <row r="2" spans="6:14" s="26" customFormat="1" hidden="1" x14ac:dyDescent="0.35">
      <c r="F2" s="28"/>
      <c r="H2" s="28"/>
      <c r="J2" s="28"/>
    </row>
    <row r="3" spans="6:14" s="26" customFormat="1" hidden="1" x14ac:dyDescent="0.35">
      <c r="F3" s="28"/>
      <c r="H3" s="28"/>
      <c r="J3" s="28"/>
      <c r="N3" s="29" t="s">
        <v>1</v>
      </c>
    </row>
    <row r="4" spans="6:14" s="26" customFormat="1" hidden="1" x14ac:dyDescent="0.35">
      <c r="F4" s="28"/>
      <c r="H4" s="28"/>
      <c r="J4" s="28"/>
      <c r="N4" s="29" t="str">
        <f>Introduction!G4</f>
        <v>YYYY-MM-DD</v>
      </c>
    </row>
    <row r="5" spans="6:14" s="26" customFormat="1" hidden="1" x14ac:dyDescent="0.35"/>
    <row r="6" spans="6:14" s="26" customFormat="1" hidden="1" x14ac:dyDescent="0.35"/>
    <row r="7" spans="6:14" s="26" customFormat="1" x14ac:dyDescent="0.35"/>
    <row r="8" spans="6:14" s="26" customFormat="1" x14ac:dyDescent="0.35">
      <c r="F8" s="275" t="s">
        <v>1967</v>
      </c>
      <c r="G8" s="275"/>
      <c r="H8" s="275"/>
      <c r="I8" s="275"/>
      <c r="J8" s="275"/>
      <c r="K8" s="275"/>
      <c r="L8" s="275"/>
      <c r="M8" s="275"/>
      <c r="N8" s="275"/>
    </row>
    <row r="9" spans="6:14" s="26" customFormat="1" ht="22.5" x14ac:dyDescent="0.35">
      <c r="F9" s="304" t="s">
        <v>1681</v>
      </c>
      <c r="G9" s="304"/>
      <c r="H9" s="304"/>
      <c r="I9" s="304"/>
      <c r="J9" s="304"/>
      <c r="K9" s="304"/>
      <c r="L9" s="304"/>
      <c r="M9" s="304"/>
      <c r="N9" s="304"/>
    </row>
    <row r="10" spans="6:14" s="26" customFormat="1" x14ac:dyDescent="0.35">
      <c r="F10" s="306" t="s">
        <v>1968</v>
      </c>
      <c r="G10" s="306"/>
      <c r="H10" s="306"/>
      <c r="I10" s="306"/>
      <c r="J10" s="306"/>
      <c r="K10" s="306"/>
      <c r="L10" s="306"/>
      <c r="M10" s="306"/>
      <c r="N10" s="306"/>
    </row>
    <row r="11" spans="6:14" s="26" customFormat="1" x14ac:dyDescent="0.35">
      <c r="F11" s="307" t="s">
        <v>1969</v>
      </c>
      <c r="G11" s="307"/>
      <c r="H11" s="307"/>
      <c r="I11" s="307"/>
      <c r="J11" s="307"/>
      <c r="K11" s="307"/>
      <c r="L11" s="307"/>
      <c r="M11" s="307"/>
      <c r="N11" s="307"/>
    </row>
    <row r="12" spans="6:14" s="26" customFormat="1" x14ac:dyDescent="0.35">
      <c r="F12" s="307" t="s">
        <v>1970</v>
      </c>
      <c r="G12" s="307"/>
      <c r="H12" s="307"/>
      <c r="I12" s="307"/>
      <c r="J12" s="307"/>
      <c r="K12" s="307"/>
      <c r="L12" s="307"/>
      <c r="M12" s="307"/>
      <c r="N12" s="307"/>
    </row>
    <row r="13" spans="6:14" s="26" customFormat="1" x14ac:dyDescent="0.35">
      <c r="F13" s="308" t="s">
        <v>1971</v>
      </c>
      <c r="G13" s="308"/>
      <c r="H13" s="308"/>
      <c r="I13" s="308"/>
      <c r="J13" s="308"/>
      <c r="K13" s="308"/>
      <c r="L13" s="308"/>
      <c r="M13" s="308"/>
      <c r="N13" s="308"/>
    </row>
    <row r="14" spans="6:14" s="26" customFormat="1" x14ac:dyDescent="0.35">
      <c r="F14" s="309" t="s">
        <v>1697</v>
      </c>
      <c r="G14" s="309"/>
      <c r="H14" s="309"/>
      <c r="I14" s="309"/>
      <c r="J14" s="309"/>
      <c r="K14" s="309"/>
      <c r="L14" s="309"/>
      <c r="M14" s="309"/>
      <c r="N14" s="309"/>
    </row>
    <row r="15" spans="6:14" s="26" customFormat="1" x14ac:dyDescent="0.35">
      <c r="F15" s="310" t="s">
        <v>1696</v>
      </c>
      <c r="G15" s="310"/>
      <c r="H15" s="310"/>
      <c r="I15" s="310"/>
      <c r="J15" s="310"/>
      <c r="K15" s="310"/>
      <c r="L15" s="310"/>
      <c r="M15" s="310"/>
      <c r="N15" s="310"/>
    </row>
    <row r="16" spans="6:14" s="26" customFormat="1" x14ac:dyDescent="0.4">
      <c r="F16" s="290" t="s">
        <v>1960</v>
      </c>
      <c r="G16" s="290"/>
      <c r="H16" s="290"/>
      <c r="I16" s="290"/>
      <c r="J16" s="290"/>
      <c r="K16" s="290"/>
      <c r="L16" s="290"/>
      <c r="M16" s="290"/>
      <c r="N16" s="290"/>
    </row>
    <row r="17" spans="2:21" s="26" customFormat="1" x14ac:dyDescent="0.35"/>
    <row r="18" spans="2:21" s="26" customFormat="1" ht="22.5" x14ac:dyDescent="0.35">
      <c r="F18" s="292" t="s">
        <v>1603</v>
      </c>
      <c r="G18" s="292"/>
      <c r="H18" s="292"/>
      <c r="I18" s="292"/>
      <c r="J18" s="292"/>
      <c r="K18" s="292"/>
      <c r="M18" s="311" t="s">
        <v>1582</v>
      </c>
      <c r="N18" s="311"/>
    </row>
    <row r="19" spans="2:21" s="26" customFormat="1" ht="15.65" customHeight="1" x14ac:dyDescent="0.35">
      <c r="M19" s="303" t="s">
        <v>1972</v>
      </c>
      <c r="N19" s="303"/>
    </row>
    <row r="20" spans="2:21" x14ac:dyDescent="0.4">
      <c r="F20" s="300" t="s">
        <v>1974</v>
      </c>
      <c r="G20" s="300"/>
      <c r="H20" s="300"/>
      <c r="I20" s="300"/>
      <c r="J20" s="300"/>
      <c r="K20" s="301"/>
      <c r="M20" s="26"/>
      <c r="N20" s="26"/>
    </row>
    <row r="21" spans="2:21" ht="22.5" x14ac:dyDescent="0.4">
      <c r="B21" s="202" t="s">
        <v>1490</v>
      </c>
      <c r="C21" s="202" t="s">
        <v>1491</v>
      </c>
      <c r="D21" s="202" t="s">
        <v>1492</v>
      </c>
      <c r="E21" s="202" t="s">
        <v>1493</v>
      </c>
      <c r="F21" s="50" t="s">
        <v>1499</v>
      </c>
      <c r="G21" s="50" t="s">
        <v>1495</v>
      </c>
      <c r="H21" s="50" t="s">
        <v>1438</v>
      </c>
      <c r="I21" s="50" t="s">
        <v>1501</v>
      </c>
      <c r="J21" s="50" t="s">
        <v>1439</v>
      </c>
      <c r="K21" s="26" t="s">
        <v>1007</v>
      </c>
      <c r="M21" s="304" t="s">
        <v>1585</v>
      </c>
      <c r="N21" s="304"/>
    </row>
    <row r="22" spans="2:21" ht="15.75" customHeight="1" x14ac:dyDescent="0.4">
      <c r="B22" s="202" t="str">
        <f>IFERROR(VLOOKUP(Government_revenues_table[[#This Row],[GFS Classification]],Table6_GFS_codes_classification[],COLUMNS($F:F)+3,FALSE),"Do not enter data")</f>
        <v>Taxes (11E)</v>
      </c>
      <c r="C22" s="202" t="str">
        <f>IFERROR(VLOOKUP(Government_revenues_table[[#This Row],[GFS Classification]],Table6_GFS_codes_classification[],COLUMNS($F:G)+3,FALSE),"Do not enter data")</f>
        <v>Taxes on income, profits and capital gains (111E)</v>
      </c>
      <c r="D22" s="202" t="str">
        <f>IFERROR(VLOOKUP(Government_revenues_table[[#This Row],[GFS Classification]],Table6_GFS_codes_classification[],COLUMNS($F:H)+3,FALSE),"Do not enter data")</f>
        <v>Extraordinary taxes on income, profits and capital gains (1112E2)</v>
      </c>
      <c r="E22" s="202" t="str">
        <f>IFERROR(VLOOKUP(Government_revenues_table[[#This Row],[GFS Classification]],Table6_GFS_codes_classification[],COLUMNS($F:I)+3,FALSE),"Do not enter data")</f>
        <v>Extraordinary taxes on income, profits and capital gains (1112E2)</v>
      </c>
      <c r="F22" s="50" t="s">
        <v>1544</v>
      </c>
      <c r="G22" s="26" t="s">
        <v>989</v>
      </c>
      <c r="H22" s="50" t="s">
        <v>1508</v>
      </c>
      <c r="I22" s="50" t="s">
        <v>1507</v>
      </c>
      <c r="J22" s="198">
        <v>14560000</v>
      </c>
      <c r="K22" s="50" t="s">
        <v>1200</v>
      </c>
      <c r="M22" s="305" t="s">
        <v>1718</v>
      </c>
      <c r="N22" s="305"/>
    </row>
    <row r="23" spans="2:21" ht="15.75" customHeight="1" x14ac:dyDescent="0.4">
      <c r="B23" s="202" t="str">
        <f>IFERROR(VLOOKUP(Government_revenues_table[[#This Row],[GFS Classification]],Table6_GFS_codes_classification[],COLUMNS($F:F)+3,FALSE),"Do not enter data")</f>
        <v>Taxes (11E)</v>
      </c>
      <c r="C23" s="202" t="str">
        <f>IFERROR(VLOOKUP(Government_revenues_table[[#This Row],[GFS Classification]],Table6_GFS_codes_classification[],COLUMNS($F:G)+3,FALSE),"Do not enter data")</f>
        <v>Taxes on goods and services (114E)</v>
      </c>
      <c r="D23" s="202" t="str">
        <f>IFERROR(VLOOKUP(Government_revenues_table[[#This Row],[GFS Classification]],Table6_GFS_codes_classification[],COLUMNS($F:H)+3,FALSE),"Do not enter data")</f>
        <v>General taxes on goods and services (VAT, sales tax, turnover tax) (1141E)</v>
      </c>
      <c r="E23" s="202" t="str">
        <f>IFERROR(VLOOKUP(Government_revenues_table[[#This Row],[GFS Classification]],Table6_GFS_codes_classification[],COLUMNS($F:I)+3,FALSE),"Do not enter data")</f>
        <v>General taxes on goods and services (VAT, sales tax, turnover tax) (1141E)</v>
      </c>
      <c r="F23" s="50" t="s">
        <v>1546</v>
      </c>
      <c r="G23" s="26" t="s">
        <v>1498</v>
      </c>
      <c r="H23" s="50" t="s">
        <v>286</v>
      </c>
      <c r="I23" s="50" t="s">
        <v>1507</v>
      </c>
      <c r="J23" s="198">
        <v>0</v>
      </c>
      <c r="K23" s="50" t="s">
        <v>1200</v>
      </c>
      <c r="M23" s="305"/>
      <c r="N23" s="305"/>
    </row>
    <row r="24" spans="2:21" ht="15.75" customHeight="1" x14ac:dyDescent="0.4">
      <c r="B24" s="202" t="str">
        <f>IFERROR(VLOOKUP(Government_revenues_table[[#This Row],[GFS Classification]],Table6_GFS_codes_classification[],COLUMNS($F:F)+3,FALSE),"Do not enter data")</f>
        <v>Other revenue (14E)</v>
      </c>
      <c r="C24" s="202" t="str">
        <f>IFERROR(VLOOKUP(Government_revenues_table[[#This Row],[GFS Classification]],Table6_GFS_codes_classification[],COLUMNS($F:G)+3,FALSE),"Do not enter data")</f>
        <v>Property income (141E)</v>
      </c>
      <c r="D24" s="202" t="str">
        <f>IFERROR(VLOOKUP(Government_revenues_table[[#This Row],[GFS Classification]],Table6_GFS_codes_classification[],COLUMNS($F:H)+3,FALSE),"Do not enter data")</f>
        <v>Rent (1415E)</v>
      </c>
      <c r="E24" s="202" t="str">
        <f>IFERROR(VLOOKUP(Government_revenues_table[[#This Row],[GFS Classification]],Table6_GFS_codes_classification[],COLUMNS($F:I)+3,FALSE),"Do not enter data")</f>
        <v>Royalties (1415E1)</v>
      </c>
      <c r="F24" s="50" t="s">
        <v>1531</v>
      </c>
      <c r="G24" s="26" t="s">
        <v>988</v>
      </c>
      <c r="H24" s="50" t="s">
        <v>1510</v>
      </c>
      <c r="I24" s="50" t="s">
        <v>1509</v>
      </c>
      <c r="J24" s="198">
        <v>0</v>
      </c>
      <c r="K24" s="50" t="s">
        <v>1200</v>
      </c>
      <c r="M24" s="305"/>
      <c r="N24" s="305"/>
    </row>
    <row r="25" spans="2:21" ht="15.75" customHeight="1" x14ac:dyDescent="0.4">
      <c r="B25" s="202" t="str">
        <f>IFERROR(VLOOKUP(Government_revenues_table[[#This Row],[GFS Classification]],Table6_GFS_codes_classification[],COLUMNS($F:F)+3,FALSE),"Do not enter data")</f>
        <v>Taxes (11E)</v>
      </c>
      <c r="C25" s="202" t="str">
        <f>IFERROR(VLOOKUP(Government_revenues_table[[#This Row],[GFS Classification]],Table6_GFS_codes_classification[],COLUMNS($F:G)+3,FALSE),"Do not enter data")</f>
        <v>Taxes on goods and services (114E)</v>
      </c>
      <c r="D25" s="202" t="str">
        <f>IFERROR(VLOOKUP(Government_revenues_table[[#This Row],[GFS Classification]],Table6_GFS_codes_classification[],COLUMNS($F:H)+3,FALSE),"Do not enter data")</f>
        <v>Taxes on use of goods/permission to use goods or perform activities (1145E)</v>
      </c>
      <c r="E25" s="202" t="str">
        <f>IFERROR(VLOOKUP(Government_revenues_table[[#This Row],[GFS Classification]],Table6_GFS_codes_classification[],COLUMNS($F:I)+3,FALSE),"Do not enter data")</f>
        <v>Licence fees (114521E)</v>
      </c>
      <c r="F25" s="50" t="s">
        <v>1551</v>
      </c>
      <c r="G25" s="26" t="s">
        <v>988</v>
      </c>
      <c r="H25" s="50" t="s">
        <v>1512</v>
      </c>
      <c r="I25" s="50" t="s">
        <v>1509</v>
      </c>
      <c r="J25" s="198">
        <v>1234000</v>
      </c>
      <c r="K25" s="50" t="s">
        <v>1200</v>
      </c>
      <c r="M25" s="305"/>
      <c r="N25" s="305"/>
    </row>
    <row r="26" spans="2:21" ht="15.75" customHeight="1" x14ac:dyDescent="0.4">
      <c r="B26" s="202" t="str">
        <f>IFERROR(VLOOKUP(Government_revenues_table[[#This Row],[GFS Classification]],Table6_GFS_codes_classification[],COLUMNS($F:F)+3,FALSE),"Do not enter data")</f>
        <v>Other revenue (14E)</v>
      </c>
      <c r="C26" s="202" t="str">
        <f>IFERROR(VLOOKUP(Government_revenues_table[[#This Row],[GFS Classification]],Table6_GFS_codes_classification[],COLUMNS($F:G)+3,FALSE),"Do not enter data")</f>
        <v>Property income (141E)</v>
      </c>
      <c r="D26" s="202" t="str">
        <f>IFERROR(VLOOKUP(Government_revenues_table[[#This Row],[GFS Classification]],Table6_GFS_codes_classification[],COLUMNS($F:H)+3,FALSE),"Do not enter data")</f>
        <v>Rent (1415E)</v>
      </c>
      <c r="E26" s="202" t="str">
        <f>IFERROR(VLOOKUP(Government_revenues_table[[#This Row],[GFS Classification]],Table6_GFS_codes_classification[],COLUMNS($F:I)+3,FALSE),"Do not enter data")</f>
        <v>Royalties (1415E1)</v>
      </c>
      <c r="F26" s="50" t="s">
        <v>1531</v>
      </c>
      <c r="G26" s="26" t="s">
        <v>1498</v>
      </c>
      <c r="H26" s="50" t="s">
        <v>1514</v>
      </c>
      <c r="I26" s="50" t="s">
        <v>1513</v>
      </c>
      <c r="J26" s="198">
        <v>0</v>
      </c>
      <c r="K26" s="50" t="s">
        <v>1200</v>
      </c>
      <c r="M26" s="305"/>
      <c r="N26" s="305"/>
    </row>
    <row r="27" spans="2:21" x14ac:dyDescent="0.4">
      <c r="B27" s="202" t="str">
        <f>IFERROR(VLOOKUP(Government_revenues_table[[#This Row],[GFS Classification]],Table6_GFS_codes_classification[],COLUMNS($F:F)+3,FALSE),"Do not enter data")</f>
        <v>Taxes (11E)</v>
      </c>
      <c r="C27" s="202" t="str">
        <f>IFERROR(VLOOKUP(Government_revenues_table[[#This Row],[GFS Classification]],Table6_GFS_codes_classification[],COLUMNS($F:G)+3,FALSE),"Do not enter data")</f>
        <v>Taxes on goods and services (114E)</v>
      </c>
      <c r="D27" s="202" t="str">
        <f>IFERROR(VLOOKUP(Government_revenues_table[[#This Row],[GFS Classification]],Table6_GFS_codes_classification[],COLUMNS($F:H)+3,FALSE),"Do not enter data")</f>
        <v>Taxes on use of goods/permission to use goods or perform activities (1145E)</v>
      </c>
      <c r="E27" s="202" t="str">
        <f>IFERROR(VLOOKUP(Government_revenues_table[[#This Row],[GFS Classification]],Table6_GFS_codes_classification[],COLUMNS($F:I)+3,FALSE),"Do not enter data")</f>
        <v>Emission and pollution taxes (114522E)</v>
      </c>
      <c r="F27" s="50" t="s">
        <v>1553</v>
      </c>
      <c r="G27" s="26" t="s">
        <v>1498</v>
      </c>
      <c r="H27" s="50" t="s">
        <v>1516</v>
      </c>
      <c r="I27" s="50" t="s">
        <v>1513</v>
      </c>
      <c r="J27" s="198">
        <v>955000</v>
      </c>
      <c r="K27" s="50" t="s">
        <v>1200</v>
      </c>
      <c r="M27" s="282" t="s">
        <v>2000</v>
      </c>
      <c r="N27" s="282"/>
    </row>
    <row r="28" spans="2:21" x14ac:dyDescent="0.4">
      <c r="B28" s="202" t="str">
        <f>IFERROR(VLOOKUP(Government_revenues_table[[#This Row],[GFS Classification]],Table6_GFS_codes_classification[],COLUMNS($F:F)+3,FALSE),"Do not enter data")</f>
        <v>Taxes (11E)</v>
      </c>
      <c r="C28" s="202" t="str">
        <f>IFERROR(VLOOKUP(Government_revenues_table[[#This Row],[GFS Classification]],Table6_GFS_codes_classification[],COLUMNS($F:G)+3,FALSE),"Do not enter data")</f>
        <v>Taxes on goods and services (114E)</v>
      </c>
      <c r="D28" s="202" t="str">
        <f>IFERROR(VLOOKUP(Government_revenues_table[[#This Row],[GFS Classification]],Table6_GFS_codes_classification[],COLUMNS($F:H)+3,FALSE),"Do not enter data")</f>
        <v>Taxes on use of goods/permission to use goods or perform activities (1145E)</v>
      </c>
      <c r="E28" s="202" t="str">
        <f>IFERROR(VLOOKUP(Government_revenues_table[[#This Row],[GFS Classification]],Table6_GFS_codes_classification[],COLUMNS($F:I)+3,FALSE),"Do not enter data")</f>
        <v>Licence fees (114521E)</v>
      </c>
      <c r="F28" s="50" t="s">
        <v>1551</v>
      </c>
      <c r="G28" s="26" t="s">
        <v>1498</v>
      </c>
      <c r="H28" s="50" t="s">
        <v>1518</v>
      </c>
      <c r="I28" s="50" t="s">
        <v>1513</v>
      </c>
      <c r="J28" s="198">
        <v>3000000</v>
      </c>
      <c r="K28" s="50" t="s">
        <v>1200</v>
      </c>
      <c r="M28" s="282" t="s">
        <v>1973</v>
      </c>
      <c r="N28" s="282"/>
    </row>
    <row r="29" spans="2:21" ht="15.5" thickBot="1" x14ac:dyDescent="0.45">
      <c r="B29" s="202" t="str">
        <f>IFERROR(VLOOKUP(Government_revenues_table[[#This Row],[GFS Classification]],Table6_GFS_codes_classification[],COLUMNS($F:F)+3,FALSE),"Do not enter data")</f>
        <v>Taxes (11E)</v>
      </c>
      <c r="C29" s="202" t="str">
        <f>IFERROR(VLOOKUP(Government_revenues_table[[#This Row],[GFS Classification]],Table6_GFS_codes_classification[],COLUMNS($F:G)+3,FALSE),"Do not enter data")</f>
        <v>Other taxes payable by natural resource companies (116E)</v>
      </c>
      <c r="D29" s="202" t="str">
        <f>IFERROR(VLOOKUP(Government_revenues_table[[#This Row],[GFS Classification]],Table6_GFS_codes_classification[],COLUMNS($F:H)+3,FALSE),"Do not enter data")</f>
        <v>Other taxes payable by natural resource companies (116E)</v>
      </c>
      <c r="E29" s="202" t="str">
        <f>IFERROR(VLOOKUP(Government_revenues_table[[#This Row],[GFS Classification]],Table6_GFS_codes_classification[],COLUMNS($F:I)+3,FALSE),"Do not enter data")</f>
        <v>Other taxes payable by natural resource companies (116E)</v>
      </c>
      <c r="F29" s="50" t="s">
        <v>1482</v>
      </c>
      <c r="G29" s="26" t="s">
        <v>1498</v>
      </c>
      <c r="H29" s="50" t="s">
        <v>1521</v>
      </c>
      <c r="I29" s="50" t="s">
        <v>1520</v>
      </c>
      <c r="J29" s="198">
        <v>0</v>
      </c>
      <c r="K29" s="50" t="s">
        <v>1200</v>
      </c>
      <c r="M29" s="203"/>
      <c r="N29" s="203"/>
    </row>
    <row r="30" spans="2:21" x14ac:dyDescent="0.4">
      <c r="B30" s="202" t="str">
        <f>IFERROR(VLOOKUP(Government_revenues_table[[#This Row],[GFS Classification]],Table6_GFS_codes_classification[],COLUMNS($F:F)+3,FALSE),"Do not enter data")</f>
        <v>Taxes (11E)</v>
      </c>
      <c r="C30" s="202" t="str">
        <f>IFERROR(VLOOKUP(Government_revenues_table[[#This Row],[GFS Classification]],Table6_GFS_codes_classification[],COLUMNS($F:G)+3,FALSE),"Do not enter data")</f>
        <v>Other taxes payable by natural resource companies (116E)</v>
      </c>
      <c r="D30" s="202" t="str">
        <f>IFERROR(VLOOKUP(Government_revenues_table[[#This Row],[GFS Classification]],Table6_GFS_codes_classification[],COLUMNS($F:H)+3,FALSE),"Do not enter data")</f>
        <v>Other taxes payable by natural resource companies (116E)</v>
      </c>
      <c r="E30" s="202" t="str">
        <f>IFERROR(VLOOKUP(Government_revenues_table[[#This Row],[GFS Classification]],Table6_GFS_codes_classification[],COLUMNS($F:I)+3,FALSE),"Do not enter data")</f>
        <v>Other taxes payable by natural resource companies (116E)</v>
      </c>
      <c r="F30" s="50" t="s">
        <v>1482</v>
      </c>
      <c r="G30" s="26" t="s">
        <v>1498</v>
      </c>
      <c r="H30" s="50" t="s">
        <v>1523</v>
      </c>
      <c r="I30" s="50" t="s">
        <v>1520</v>
      </c>
      <c r="J30" s="198">
        <v>0</v>
      </c>
      <c r="K30" s="50" t="s">
        <v>1200</v>
      </c>
      <c r="P30" s="47"/>
      <c r="Q30" s="28"/>
      <c r="R30" s="204"/>
      <c r="S30" s="28"/>
      <c r="T30" s="204"/>
      <c r="U30" s="28"/>
    </row>
    <row r="31" spans="2:21" x14ac:dyDescent="0.4">
      <c r="B31" s="202" t="str">
        <f>IFERROR(VLOOKUP(Government_revenues_table[[#This Row],[GFS Classification]],Table6_GFS_codes_classification[],COLUMNS($F:F)+3,FALSE),"Do not enter data")</f>
        <v>&lt;Choose from menu&gt;</v>
      </c>
      <c r="C31" s="202" t="str">
        <f>IFERROR(VLOOKUP(Government_revenues_table[[#This Row],[GFS Classification]],Table6_GFS_codes_classification[],COLUMNS($F:G)+3,FALSE),"Do not enter data")</f>
        <v>&lt;Choose from menu&gt;</v>
      </c>
      <c r="D31" s="202" t="str">
        <f>IFERROR(VLOOKUP(Government_revenues_table[[#This Row],[GFS Classification]],Table6_GFS_codes_classification[],COLUMNS($F:H)+3,FALSE),"Do not enter data")</f>
        <v>&lt;Choose from menu&gt;</v>
      </c>
      <c r="E31" s="202" t="str">
        <f>IFERROR(VLOOKUP(Government_revenues_table[[#This Row],[GFS Classification]],Table6_GFS_codes_classification[],COLUMNS($F:I)+3,FALSE),"Do not enter data")</f>
        <v>&lt;Choose from menu&gt;</v>
      </c>
      <c r="F31" s="50" t="s">
        <v>1494</v>
      </c>
      <c r="G31" s="50" t="s">
        <v>1497</v>
      </c>
      <c r="H31" s="50" t="s">
        <v>1583</v>
      </c>
      <c r="I31" s="50" t="s">
        <v>1605</v>
      </c>
      <c r="J31" s="205" t="s">
        <v>1584</v>
      </c>
      <c r="K31" s="50" t="s">
        <v>1925</v>
      </c>
      <c r="P31" s="302"/>
      <c r="Q31" s="302"/>
      <c r="R31" s="302"/>
      <c r="S31" s="302"/>
      <c r="T31" s="302"/>
      <c r="U31" s="302"/>
    </row>
    <row r="32" spans="2:21" x14ac:dyDescent="0.4">
      <c r="B32" s="202" t="str">
        <f>IFERROR(VLOOKUP(Government_revenues_table[[#This Row],[GFS Classification]],Table6_GFS_codes_classification[],COLUMNS($F:F)+3,FALSE),"Do not enter data")</f>
        <v>&lt;Choose from menu&gt;</v>
      </c>
      <c r="C32" s="202" t="str">
        <f>IFERROR(VLOOKUP(Government_revenues_table[[#This Row],[GFS Classification]],Table6_GFS_codes_classification[],COLUMNS($F:G)+3,FALSE),"Do not enter data")</f>
        <v>&lt;Choose from menu&gt;</v>
      </c>
      <c r="D32" s="202" t="str">
        <f>IFERROR(VLOOKUP(Government_revenues_table[[#This Row],[GFS Classification]],Table6_GFS_codes_classification[],COLUMNS($F:H)+3,FALSE),"Do not enter data")</f>
        <v>&lt;Choose from menu&gt;</v>
      </c>
      <c r="E32" s="202" t="str">
        <f>IFERROR(VLOOKUP(Government_revenues_table[[#This Row],[GFS Classification]],Table6_GFS_codes_classification[],COLUMNS($F:I)+3,FALSE),"Do not enter data")</f>
        <v>&lt;Choose from menu&gt;</v>
      </c>
      <c r="F32" s="50" t="s">
        <v>1494</v>
      </c>
      <c r="G32" s="50" t="s">
        <v>1497</v>
      </c>
      <c r="H32" s="50" t="s">
        <v>1583</v>
      </c>
      <c r="I32" s="50" t="s">
        <v>1605</v>
      </c>
      <c r="J32" s="205" t="s">
        <v>1584</v>
      </c>
      <c r="K32" s="50" t="s">
        <v>1925</v>
      </c>
    </row>
    <row r="33" spans="2:20" x14ac:dyDescent="0.4">
      <c r="B33" s="202" t="str">
        <f>IFERROR(VLOOKUP(Government_revenues_table[[#This Row],[GFS Classification]],Table6_GFS_codes_classification[],COLUMNS($F:F)+3,FALSE),"Do not enter data")</f>
        <v>&lt;Choose from menu&gt;</v>
      </c>
      <c r="C33" s="202" t="str">
        <f>IFERROR(VLOOKUP(Government_revenues_table[[#This Row],[GFS Classification]],Table6_GFS_codes_classification[],COLUMNS($F:G)+3,FALSE),"Do not enter data")</f>
        <v>&lt;Choose from menu&gt;</v>
      </c>
      <c r="D33" s="202" t="str">
        <f>IFERROR(VLOOKUP(Government_revenues_table[[#This Row],[GFS Classification]],Table6_GFS_codes_classification[],COLUMNS($F:H)+3,FALSE),"Do not enter data")</f>
        <v>&lt;Choose from menu&gt;</v>
      </c>
      <c r="E33" s="202" t="str">
        <f>IFERROR(VLOOKUP(Government_revenues_table[[#This Row],[GFS Classification]],Table6_GFS_codes_classification[],COLUMNS($F:I)+3,FALSE),"Do not enter data")</f>
        <v>&lt;Choose from menu&gt;</v>
      </c>
      <c r="F33" s="50" t="s">
        <v>1494</v>
      </c>
      <c r="G33" s="50" t="s">
        <v>1497</v>
      </c>
      <c r="H33" s="50" t="s">
        <v>1583</v>
      </c>
      <c r="I33" s="50" t="s">
        <v>1605</v>
      </c>
      <c r="J33" s="205" t="s">
        <v>1584</v>
      </c>
      <c r="K33" s="50" t="s">
        <v>1925</v>
      </c>
    </row>
    <row r="34" spans="2:20" x14ac:dyDescent="0.4">
      <c r="B34" s="202" t="str">
        <f>IFERROR(VLOOKUP(Government_revenues_table[[#This Row],[GFS Classification]],Table6_GFS_codes_classification[],COLUMNS($F:F)+3,FALSE),"Do not enter data")</f>
        <v>&lt;Choose from menu&gt;</v>
      </c>
      <c r="C34" s="202" t="str">
        <f>IFERROR(VLOOKUP(Government_revenues_table[[#This Row],[GFS Classification]],Table6_GFS_codes_classification[],COLUMNS($F:G)+3,FALSE),"Do not enter data")</f>
        <v>&lt;Choose from menu&gt;</v>
      </c>
      <c r="D34" s="202" t="str">
        <f>IFERROR(VLOOKUP(Government_revenues_table[[#This Row],[GFS Classification]],Table6_GFS_codes_classification[],COLUMNS($F:H)+3,FALSE),"Do not enter data")</f>
        <v>&lt;Choose from menu&gt;</v>
      </c>
      <c r="E34" s="202" t="str">
        <f>IFERROR(VLOOKUP(Government_revenues_table[[#This Row],[GFS Classification]],Table6_GFS_codes_classification[],COLUMNS($F:I)+3,FALSE),"Do not enter data")</f>
        <v>&lt;Choose from menu&gt;</v>
      </c>
      <c r="F34" s="50" t="s">
        <v>1494</v>
      </c>
      <c r="G34" s="50" t="s">
        <v>1497</v>
      </c>
      <c r="H34" s="50" t="s">
        <v>1583</v>
      </c>
      <c r="I34" s="50" t="s">
        <v>1605</v>
      </c>
      <c r="J34" s="205" t="s">
        <v>1584</v>
      </c>
      <c r="K34" s="50" t="s">
        <v>1925</v>
      </c>
      <c r="R34" s="207"/>
    </row>
    <row r="35" spans="2:20" x14ac:dyDescent="0.4">
      <c r="B35" s="206" t="str">
        <f>IFERROR(VLOOKUP(Government_revenues_table[[#This Row],[GFS Classification]],Table6_GFS_codes_classification[],COLUMNS($F:F)+3,FALSE),"Do not enter data")</f>
        <v>&lt;Choose from menu&gt;</v>
      </c>
      <c r="C35" s="206" t="str">
        <f>IFERROR(VLOOKUP(Government_revenues_table[[#This Row],[GFS Classification]],Table6_GFS_codes_classification[],COLUMNS($F:G)+3,FALSE),"Do not enter data")</f>
        <v>&lt;Choose from menu&gt;</v>
      </c>
      <c r="D35" s="206" t="str">
        <f>IFERROR(VLOOKUP(Government_revenues_table[[#This Row],[GFS Classification]],Table6_GFS_codes_classification[],COLUMNS($F:H)+3,FALSE),"Do not enter data")</f>
        <v>&lt;Choose from menu&gt;</v>
      </c>
      <c r="E35" s="206" t="str">
        <f>IFERROR(VLOOKUP(Government_revenues_table[[#This Row],[GFS Classification]],Table6_GFS_codes_classification[],COLUMNS($F:I)+3,FALSE),"Do not enter data")</f>
        <v>&lt;Choose from menu&gt;</v>
      </c>
      <c r="F35" s="50" t="s">
        <v>1494</v>
      </c>
      <c r="G35" s="50" t="s">
        <v>1497</v>
      </c>
      <c r="H35" s="50" t="s">
        <v>1583</v>
      </c>
      <c r="I35" s="50" t="s">
        <v>1605</v>
      </c>
      <c r="J35" s="205" t="s">
        <v>1584</v>
      </c>
      <c r="K35" s="50" t="s">
        <v>1925</v>
      </c>
      <c r="R35" s="257"/>
    </row>
    <row r="36" spans="2:20" x14ac:dyDescent="0.4">
      <c r="B36" s="202" t="str">
        <f>IFERROR(VLOOKUP(Government_revenues_table[[#This Row],[GFS Classification]],Table6_GFS_codes_classification[],COLUMNS($F:F)+3,FALSE),"Do not enter data")</f>
        <v>&lt;Choose from menu&gt;</v>
      </c>
      <c r="C36" s="202" t="str">
        <f>IFERROR(VLOOKUP(Government_revenues_table[[#This Row],[GFS Classification]],Table6_GFS_codes_classification[],COLUMNS($F:G)+3,FALSE),"Do not enter data")</f>
        <v>&lt;Choose from menu&gt;</v>
      </c>
      <c r="D36" s="202" t="str">
        <f>IFERROR(VLOOKUP(Government_revenues_table[[#This Row],[GFS Classification]],Table6_GFS_codes_classification[],COLUMNS($F:H)+3,FALSE),"Do not enter data")</f>
        <v>&lt;Choose from menu&gt;</v>
      </c>
      <c r="E36" s="202" t="str">
        <f>IFERROR(VLOOKUP(Government_revenues_table[[#This Row],[GFS Classification]],Table6_GFS_codes_classification[],COLUMNS($F:I)+3,FALSE),"Do not enter data")</f>
        <v>&lt;Choose from menu&gt;</v>
      </c>
      <c r="F36" s="50" t="s">
        <v>1494</v>
      </c>
      <c r="G36" s="50" t="s">
        <v>1497</v>
      </c>
      <c r="H36" s="50" t="s">
        <v>1583</v>
      </c>
      <c r="I36" s="50" t="s">
        <v>1605</v>
      </c>
      <c r="J36" s="205" t="s">
        <v>1584</v>
      </c>
      <c r="K36" s="50" t="s">
        <v>1925</v>
      </c>
    </row>
    <row r="37" spans="2:20" x14ac:dyDescent="0.4">
      <c r="B37" s="202" t="str">
        <f>IFERROR(VLOOKUP(Government_revenues_table[[#This Row],[GFS Classification]],Table6_GFS_codes_classification[],COLUMNS($F:F)+3,FALSE),"Do not enter data")</f>
        <v>&lt;Choose from menu&gt;</v>
      </c>
      <c r="C37" s="202" t="str">
        <f>IFERROR(VLOOKUP(Government_revenues_table[[#This Row],[GFS Classification]],Table6_GFS_codes_classification[],COLUMNS($F:G)+3,FALSE),"Do not enter data")</f>
        <v>&lt;Choose from menu&gt;</v>
      </c>
      <c r="D37" s="202" t="str">
        <f>IFERROR(VLOOKUP(Government_revenues_table[[#This Row],[GFS Classification]],Table6_GFS_codes_classification[],COLUMNS($F:H)+3,FALSE),"Do not enter data")</f>
        <v>&lt;Choose from menu&gt;</v>
      </c>
      <c r="E37" s="202" t="str">
        <f>IFERROR(VLOOKUP(Government_revenues_table[[#This Row],[GFS Classification]],Table6_GFS_codes_classification[],COLUMNS($F:I)+3,FALSE),"Do not enter data")</f>
        <v>&lt;Choose from menu&gt;</v>
      </c>
      <c r="F37" s="50" t="s">
        <v>1494</v>
      </c>
      <c r="G37" s="50" t="s">
        <v>1497</v>
      </c>
      <c r="H37" s="50" t="s">
        <v>1583</v>
      </c>
      <c r="I37" s="50" t="s">
        <v>1605</v>
      </c>
      <c r="J37" s="205" t="s">
        <v>1584</v>
      </c>
      <c r="K37" s="50" t="s">
        <v>1925</v>
      </c>
    </row>
    <row r="38" spans="2:20" x14ac:dyDescent="0.4">
      <c r="B38" s="202" t="str">
        <f>IFERROR(VLOOKUP(Government_revenues_table[[#This Row],[GFS Classification]],Table6_GFS_codes_classification[],COLUMNS($F:F)+3,FALSE),"Do not enter data")</f>
        <v>&lt;Choose from menu&gt;</v>
      </c>
      <c r="C38" s="202" t="str">
        <f>IFERROR(VLOOKUP(Government_revenues_table[[#This Row],[GFS Classification]],Table6_GFS_codes_classification[],COLUMNS($F:G)+3,FALSE),"Do not enter data")</f>
        <v>&lt;Choose from menu&gt;</v>
      </c>
      <c r="D38" s="202" t="str">
        <f>IFERROR(VLOOKUP(Government_revenues_table[[#This Row],[GFS Classification]],Table6_GFS_codes_classification[],COLUMNS($F:H)+3,FALSE),"Do not enter data")</f>
        <v>&lt;Choose from menu&gt;</v>
      </c>
      <c r="E38" s="202" t="str">
        <f>IFERROR(VLOOKUP(Government_revenues_table[[#This Row],[GFS Classification]],Table6_GFS_codes_classification[],COLUMNS($F:I)+3,FALSE),"Do not enter data")</f>
        <v>&lt;Choose from menu&gt;</v>
      </c>
      <c r="F38" s="50" t="s">
        <v>1494</v>
      </c>
      <c r="G38" s="50" t="s">
        <v>1497</v>
      </c>
      <c r="H38" s="50" t="s">
        <v>1583</v>
      </c>
      <c r="I38" s="50" t="s">
        <v>1605</v>
      </c>
      <c r="J38" s="205" t="s">
        <v>1584</v>
      </c>
      <c r="K38" s="50" t="s">
        <v>1925</v>
      </c>
      <c r="T38" s="207"/>
    </row>
    <row r="39" spans="2:20" x14ac:dyDescent="0.4">
      <c r="B39" s="202" t="str">
        <f>IFERROR(VLOOKUP(Government_revenues_table[[#This Row],[GFS Classification]],Table6_GFS_codes_classification[],COLUMNS($F:F)+3,FALSE),"Do not enter data")</f>
        <v>&lt;Choose from menu&gt;</v>
      </c>
      <c r="C39" s="202" t="str">
        <f>IFERROR(VLOOKUP(Government_revenues_table[[#This Row],[GFS Classification]],Table6_GFS_codes_classification[],COLUMNS($F:G)+3,FALSE),"Do not enter data")</f>
        <v>&lt;Choose from menu&gt;</v>
      </c>
      <c r="D39" s="202" t="str">
        <f>IFERROR(VLOOKUP(Government_revenues_table[[#This Row],[GFS Classification]],Table6_GFS_codes_classification[],COLUMNS($F:H)+3,FALSE),"Do not enter data")</f>
        <v>&lt;Choose from menu&gt;</v>
      </c>
      <c r="E39" s="202" t="str">
        <f>IFERROR(VLOOKUP(Government_revenues_table[[#This Row],[GFS Classification]],Table6_GFS_codes_classification[],COLUMNS($F:I)+3,FALSE),"Do not enter data")</f>
        <v>&lt;Choose from menu&gt;</v>
      </c>
      <c r="F39" s="50" t="s">
        <v>1494</v>
      </c>
      <c r="G39" s="50" t="s">
        <v>1497</v>
      </c>
      <c r="H39" s="50" t="s">
        <v>1583</v>
      </c>
      <c r="I39" s="50" t="s">
        <v>1605</v>
      </c>
      <c r="J39" s="205" t="s">
        <v>1584</v>
      </c>
      <c r="K39" s="50" t="s">
        <v>1925</v>
      </c>
      <c r="T39" s="257"/>
    </row>
    <row r="40" spans="2:20" x14ac:dyDescent="0.4">
      <c r="B40" s="202" t="str">
        <f>IFERROR(VLOOKUP(Government_revenues_table[[#This Row],[GFS Classification]],Table6_GFS_codes_classification[],COLUMNS($F:F)+3,FALSE),"Do not enter data")</f>
        <v>&lt;Choose from menu&gt;</v>
      </c>
      <c r="C40" s="202" t="str">
        <f>IFERROR(VLOOKUP(Government_revenues_table[[#This Row],[GFS Classification]],Table6_GFS_codes_classification[],COLUMNS($F:G)+3,FALSE),"Do not enter data")</f>
        <v>&lt;Choose from menu&gt;</v>
      </c>
      <c r="D40" s="202" t="str">
        <f>IFERROR(VLOOKUP(Government_revenues_table[[#This Row],[GFS Classification]],Table6_GFS_codes_classification[],COLUMNS($F:H)+3,FALSE),"Do not enter data")</f>
        <v>&lt;Choose from menu&gt;</v>
      </c>
      <c r="E40" s="202" t="str">
        <f>IFERROR(VLOOKUP(Government_revenues_table[[#This Row],[GFS Classification]],Table6_GFS_codes_classification[],COLUMNS($F:I)+3,FALSE),"Do not enter data")</f>
        <v>&lt;Choose from menu&gt;</v>
      </c>
      <c r="F40" s="50" t="s">
        <v>1494</v>
      </c>
      <c r="G40" s="50" t="s">
        <v>1497</v>
      </c>
      <c r="H40" s="50" t="s">
        <v>1583</v>
      </c>
      <c r="I40" s="50" t="s">
        <v>1605</v>
      </c>
      <c r="J40" s="205" t="s">
        <v>1584</v>
      </c>
      <c r="K40" s="50" t="s">
        <v>1925</v>
      </c>
    </row>
    <row r="41" spans="2:20" x14ac:dyDescent="0.4">
      <c r="B41" s="202" t="str">
        <f>IFERROR(VLOOKUP(Government_revenues_table[[#This Row],[GFS Classification]],Table6_GFS_codes_classification[],COLUMNS($F:F)+3,FALSE),"Do not enter data")</f>
        <v>&lt;Choose from menu&gt;</v>
      </c>
      <c r="C41" s="202" t="str">
        <f>IFERROR(VLOOKUP(Government_revenues_table[[#This Row],[GFS Classification]],Table6_GFS_codes_classification[],COLUMNS($F:G)+3,FALSE),"Do not enter data")</f>
        <v>&lt;Choose from menu&gt;</v>
      </c>
      <c r="D41" s="202" t="str">
        <f>IFERROR(VLOOKUP(Government_revenues_table[[#This Row],[GFS Classification]],Table6_GFS_codes_classification[],COLUMNS($F:H)+3,FALSE),"Do not enter data")</f>
        <v>&lt;Choose from menu&gt;</v>
      </c>
      <c r="E41" s="202" t="str">
        <f>IFERROR(VLOOKUP(Government_revenues_table[[#This Row],[GFS Classification]],Table6_GFS_codes_classification[],COLUMNS($F:I)+3,FALSE),"Do not enter data")</f>
        <v>&lt;Choose from menu&gt;</v>
      </c>
      <c r="F41" s="50" t="s">
        <v>1494</v>
      </c>
      <c r="G41" s="50" t="s">
        <v>1497</v>
      </c>
      <c r="H41" s="50" t="s">
        <v>1583</v>
      </c>
      <c r="I41" s="50" t="s">
        <v>1605</v>
      </c>
      <c r="J41" s="205" t="s">
        <v>1584</v>
      </c>
      <c r="K41" s="50" t="s">
        <v>1925</v>
      </c>
      <c r="R41" s="207"/>
    </row>
    <row r="42" spans="2:20" x14ac:dyDescent="0.4">
      <c r="B42" s="202" t="str">
        <f>IFERROR(VLOOKUP(Government_revenues_table[[#This Row],[GFS Classification]],Table6_GFS_codes_classification[],COLUMNS($F:F)+3,FALSE),"Do not enter data")</f>
        <v>&lt;Choose from menu&gt;</v>
      </c>
      <c r="C42" s="202" t="str">
        <f>IFERROR(VLOOKUP(Government_revenues_table[[#This Row],[GFS Classification]],Table6_GFS_codes_classification[],COLUMNS($F:G)+3,FALSE),"Do not enter data")</f>
        <v>&lt;Choose from menu&gt;</v>
      </c>
      <c r="D42" s="202" t="str">
        <f>IFERROR(VLOOKUP(Government_revenues_table[[#This Row],[GFS Classification]],Table6_GFS_codes_classification[],COLUMNS($F:H)+3,FALSE),"Do not enter data")</f>
        <v>&lt;Choose from menu&gt;</v>
      </c>
      <c r="E42" s="202" t="str">
        <f>IFERROR(VLOOKUP(Government_revenues_table[[#This Row],[GFS Classification]],Table6_GFS_codes_classification[],COLUMNS($F:I)+3,FALSE),"Do not enter data")</f>
        <v>&lt;Choose from menu&gt;</v>
      </c>
      <c r="F42" s="50" t="s">
        <v>1494</v>
      </c>
      <c r="G42" s="50" t="s">
        <v>1497</v>
      </c>
      <c r="H42" s="50" t="s">
        <v>1583</v>
      </c>
      <c r="I42" s="50" t="s">
        <v>1605</v>
      </c>
      <c r="J42" s="205" t="s">
        <v>1584</v>
      </c>
      <c r="K42" s="50" t="s">
        <v>1925</v>
      </c>
      <c r="R42" s="257"/>
      <c r="T42" s="207"/>
    </row>
    <row r="43" spans="2:20" x14ac:dyDescent="0.4">
      <c r="B43" s="202" t="str">
        <f>IFERROR(VLOOKUP(Government_revenues_table[[#This Row],[GFS Classification]],Table6_GFS_codes_classification[],COLUMNS($F:F)+3,FALSE),"Do not enter data")</f>
        <v>&lt;Choose from menu&gt;</v>
      </c>
      <c r="C43" s="202" t="str">
        <f>IFERROR(VLOOKUP(Government_revenues_table[[#This Row],[GFS Classification]],Table6_GFS_codes_classification[],COLUMNS($F:G)+3,FALSE),"Do not enter data")</f>
        <v>&lt;Choose from menu&gt;</v>
      </c>
      <c r="D43" s="202" t="str">
        <f>IFERROR(VLOOKUP(Government_revenues_table[[#This Row],[GFS Classification]],Table6_GFS_codes_classification[],COLUMNS($F:H)+3,FALSE),"Do not enter data")</f>
        <v>&lt;Choose from menu&gt;</v>
      </c>
      <c r="E43" s="202" t="str">
        <f>IFERROR(VLOOKUP(Government_revenues_table[[#This Row],[GFS Classification]],Table6_GFS_codes_classification[],COLUMNS($F:I)+3,FALSE),"Do not enter data")</f>
        <v>&lt;Choose from menu&gt;</v>
      </c>
      <c r="F43" s="50" t="s">
        <v>1494</v>
      </c>
      <c r="G43" s="50" t="s">
        <v>1497</v>
      </c>
      <c r="H43" s="50" t="s">
        <v>1583</v>
      </c>
      <c r="I43" s="50" t="s">
        <v>1605</v>
      </c>
      <c r="J43" s="205" t="s">
        <v>1584</v>
      </c>
      <c r="K43" s="50" t="s">
        <v>1925</v>
      </c>
      <c r="R43" s="257"/>
      <c r="T43" s="257"/>
    </row>
    <row r="44" spans="2:20" x14ac:dyDescent="0.4">
      <c r="B44" s="206" t="str">
        <f>IFERROR(VLOOKUP(Government_revenues_table[[#This Row],[GFS Classification]],Table6_GFS_codes_classification[],COLUMNS($F:F)+3,FALSE),"Do not enter data")</f>
        <v>&lt;Choose from menu&gt;</v>
      </c>
      <c r="C44" s="206" t="str">
        <f>IFERROR(VLOOKUP(Government_revenues_table[[#This Row],[GFS Classification]],Table6_GFS_codes_classification[],COLUMNS($F:G)+3,FALSE),"Do not enter data")</f>
        <v>&lt;Choose from menu&gt;</v>
      </c>
      <c r="D44" s="206" t="str">
        <f>IFERROR(VLOOKUP(Government_revenues_table[[#This Row],[GFS Classification]],Table6_GFS_codes_classification[],COLUMNS($F:H)+3,FALSE),"Do not enter data")</f>
        <v>&lt;Choose from menu&gt;</v>
      </c>
      <c r="E44" s="206" t="str">
        <f>IFERROR(VLOOKUP(Government_revenues_table[[#This Row],[GFS Classification]],Table6_GFS_codes_classification[],COLUMNS($F:I)+3,FALSE),"Do not enter data")</f>
        <v>&lt;Choose from menu&gt;</v>
      </c>
      <c r="F44" s="50" t="s">
        <v>1494</v>
      </c>
      <c r="G44" s="50" t="s">
        <v>1497</v>
      </c>
      <c r="H44" s="50" t="s">
        <v>1583</v>
      </c>
      <c r="I44" s="50" t="s">
        <v>1605</v>
      </c>
      <c r="J44" s="205" t="s">
        <v>1584</v>
      </c>
      <c r="K44" s="50" t="s">
        <v>1925</v>
      </c>
      <c r="R44" s="257"/>
      <c r="T44" s="207"/>
    </row>
    <row r="45" spans="2:20" x14ac:dyDescent="0.4">
      <c r="B45" s="202" t="str">
        <f>IFERROR(VLOOKUP(Government_revenues_table[[#This Row],[GFS Classification]],Table6_GFS_codes_classification[],COLUMNS($F:F)+3,FALSE),"Do not enter data")</f>
        <v>&lt;Choose from menu&gt;</v>
      </c>
      <c r="C45" s="202" t="str">
        <f>IFERROR(VLOOKUP(Government_revenues_table[[#This Row],[GFS Classification]],Table6_GFS_codes_classification[],COLUMNS($F:G)+3,FALSE),"Do not enter data")</f>
        <v>&lt;Choose from menu&gt;</v>
      </c>
      <c r="D45" s="202" t="str">
        <f>IFERROR(VLOOKUP(Government_revenues_table[[#This Row],[GFS Classification]],Table6_GFS_codes_classification[],COLUMNS($F:H)+3,FALSE),"Do not enter data")</f>
        <v>&lt;Choose from menu&gt;</v>
      </c>
      <c r="E45" s="202" t="str">
        <f>IFERROR(VLOOKUP(Government_revenues_table[[#This Row],[GFS Classification]],Table6_GFS_codes_classification[],COLUMNS($F:I)+3,FALSE),"Do not enter data")</f>
        <v>&lt;Choose from menu&gt;</v>
      </c>
      <c r="F45" s="50" t="s">
        <v>1494</v>
      </c>
      <c r="G45" s="50" t="s">
        <v>1497</v>
      </c>
      <c r="H45" s="50" t="s">
        <v>1583</v>
      </c>
      <c r="I45" s="50" t="s">
        <v>1605</v>
      </c>
      <c r="J45" s="205" t="s">
        <v>1584</v>
      </c>
      <c r="K45" s="50" t="s">
        <v>1925</v>
      </c>
      <c r="T45" s="207"/>
    </row>
    <row r="46" spans="2:20" x14ac:dyDescent="0.4">
      <c r="B46" s="202" t="str">
        <f>IFERROR(VLOOKUP(Government_revenues_table[[#This Row],[GFS Classification]],Table6_GFS_codes_classification[],COLUMNS($F:F)+3,FALSE),"Do not enter data")</f>
        <v>&lt;Choose from menu&gt;</v>
      </c>
      <c r="C46" s="202" t="str">
        <f>IFERROR(VLOOKUP(Government_revenues_table[[#This Row],[GFS Classification]],Table6_GFS_codes_classification[],COLUMNS($F:G)+3,FALSE),"Do not enter data")</f>
        <v>&lt;Choose from menu&gt;</v>
      </c>
      <c r="D46" s="202" t="str">
        <f>IFERROR(VLOOKUP(Government_revenues_table[[#This Row],[GFS Classification]],Table6_GFS_codes_classification[],COLUMNS($F:H)+3,FALSE),"Do not enter data")</f>
        <v>&lt;Choose from menu&gt;</v>
      </c>
      <c r="E46" s="202" t="str">
        <f>IFERROR(VLOOKUP(Government_revenues_table[[#This Row],[GFS Classification]],Table6_GFS_codes_classification[],COLUMNS($F:I)+3,FALSE),"Do not enter data")</f>
        <v>&lt;Choose from menu&gt;</v>
      </c>
      <c r="F46" s="50" t="s">
        <v>1494</v>
      </c>
      <c r="G46" s="50" t="s">
        <v>1497</v>
      </c>
      <c r="H46" s="50" t="s">
        <v>1583</v>
      </c>
      <c r="I46" s="50" t="s">
        <v>1605</v>
      </c>
      <c r="J46" s="205" t="s">
        <v>1584</v>
      </c>
      <c r="K46" s="50" t="s">
        <v>1925</v>
      </c>
    </row>
    <row r="47" spans="2:20" x14ac:dyDescent="0.4">
      <c r="B47" s="202" t="str">
        <f>IFERROR(VLOOKUP(Government_revenues_table[[#This Row],[GFS Classification]],Table6_GFS_codes_classification[],COLUMNS($F:F)+3,FALSE),"Do not enter data")</f>
        <v>&lt;Choose from menu&gt;</v>
      </c>
      <c r="C47" s="202" t="str">
        <f>IFERROR(VLOOKUP(Government_revenues_table[[#This Row],[GFS Classification]],Table6_GFS_codes_classification[],COLUMNS($F:G)+3,FALSE),"Do not enter data")</f>
        <v>&lt;Choose from menu&gt;</v>
      </c>
      <c r="D47" s="202" t="str">
        <f>IFERROR(VLOOKUP(Government_revenues_table[[#This Row],[GFS Classification]],Table6_GFS_codes_classification[],COLUMNS($F:H)+3,FALSE),"Do not enter data")</f>
        <v>&lt;Choose from menu&gt;</v>
      </c>
      <c r="E47" s="202" t="str">
        <f>IFERROR(VLOOKUP(Government_revenues_table[[#This Row],[GFS Classification]],Table6_GFS_codes_classification[],COLUMNS($F:I)+3,FALSE),"Do not enter data")</f>
        <v>&lt;Choose from menu&gt;</v>
      </c>
      <c r="F47" s="50" t="s">
        <v>1494</v>
      </c>
      <c r="G47" s="50" t="s">
        <v>1497</v>
      </c>
      <c r="H47" s="50" t="s">
        <v>1583</v>
      </c>
      <c r="I47" s="50" t="s">
        <v>1605</v>
      </c>
      <c r="J47" s="205" t="s">
        <v>1584</v>
      </c>
      <c r="K47" s="50" t="s">
        <v>1925</v>
      </c>
      <c r="T47" s="257"/>
    </row>
    <row r="48" spans="2:20" x14ac:dyDescent="0.4">
      <c r="B48" s="202" t="str">
        <f>IFERROR(VLOOKUP(Government_revenues_table[[#This Row],[GFS Classification]],Table6_GFS_codes_classification[],COLUMNS($F:F)+3,FALSE),"Do not enter data")</f>
        <v>Do not enter data</v>
      </c>
      <c r="C48" s="202" t="str">
        <f>IFERROR(VLOOKUP(Government_revenues_table[[#This Row],[GFS Classification]],Table6_GFS_codes_classification[],COLUMNS($F:G)+3,FALSE),"Do not enter data")</f>
        <v>Do not enter data</v>
      </c>
      <c r="D48" s="202" t="str">
        <f>IFERROR(VLOOKUP(Government_revenues_table[[#This Row],[GFS Classification]],Table6_GFS_codes_classification[],COLUMNS($F:H)+3,FALSE),"Do not enter data")</f>
        <v>Do not enter data</v>
      </c>
      <c r="E48" s="202" t="str">
        <f>IFERROR(VLOOKUP(Government_revenues_table[[#This Row],[GFS Classification]],Table6_GFS_codes_classification[],COLUMNS($F:I)+3,FALSE),"Do not enter data")</f>
        <v>Do not enter data</v>
      </c>
      <c r="F48" s="197" t="s">
        <v>1600</v>
      </c>
      <c r="J48" s="205" t="s">
        <v>1584</v>
      </c>
      <c r="K48" s="50" t="s">
        <v>1925</v>
      </c>
    </row>
    <row r="49" spans="6:20" ht="15.5" thickBot="1" x14ac:dyDescent="0.45"/>
    <row r="50" spans="6:20" ht="16.5" thickBot="1" x14ac:dyDescent="0.45">
      <c r="I50" s="256" t="s">
        <v>2002</v>
      </c>
      <c r="J50" s="201">
        <f>SUMIF(Government_revenues_table[Currency],"USD",Government_revenues_table[Revenue value])+(IFERROR(SUMIF(Government_revenues_table[Currency],"&lt;&gt;USD",Government_revenues_table[Revenue value])/'Part 1 - About'!$E$45,0))</f>
        <v>19749000</v>
      </c>
      <c r="T50" s="257"/>
    </row>
    <row r="51" spans="6:20" ht="21" customHeight="1" thickBot="1" x14ac:dyDescent="0.45">
      <c r="I51" s="254"/>
      <c r="J51" s="207"/>
    </row>
    <row r="52" spans="6:20" ht="16.5" thickBot="1" x14ac:dyDescent="0.45">
      <c r="I52" s="256" t="str">
        <f>"Total in "&amp;'Part 1 - About'!E44</f>
        <v>Total in XXX</v>
      </c>
      <c r="J52" s="201">
        <f>IF('Part 1 - About'!$E$44="USD",0,SUMIF(Government_revenues_table[Currency],'Part 1 - About'!$E$44,Government_revenues_table[Revenue value]))+(IFERROR(SUMIF(Government_revenues_table[Currency],"USD",Government_revenues_table[Revenue value])*'Part 1 - About'!$E$45,0))</f>
        <v>0</v>
      </c>
    </row>
    <row r="56" spans="6:20" ht="22.5" x14ac:dyDescent="0.4">
      <c r="F56" s="194" t="s">
        <v>1590</v>
      </c>
      <c r="G56" s="194"/>
      <c r="H56" s="219"/>
      <c r="I56" s="219"/>
      <c r="J56" s="219"/>
      <c r="K56" s="219"/>
    </row>
    <row r="57" spans="6:20" x14ac:dyDescent="0.4">
      <c r="F57" s="208" t="s">
        <v>1591</v>
      </c>
      <c r="G57" s="209"/>
      <c r="H57" s="209"/>
      <c r="I57" s="209"/>
      <c r="J57" s="210"/>
      <c r="K57" s="209"/>
    </row>
    <row r="58" spans="6:20" x14ac:dyDescent="0.4">
      <c r="F58" s="208"/>
      <c r="G58" s="209"/>
      <c r="H58" s="209"/>
      <c r="I58" s="209"/>
      <c r="J58" s="210"/>
      <c r="K58" s="209"/>
    </row>
    <row r="59" spans="6:20" x14ac:dyDescent="0.4">
      <c r="F59" s="208"/>
      <c r="G59" s="209"/>
      <c r="H59" s="209"/>
      <c r="I59" s="209"/>
      <c r="J59" s="210"/>
      <c r="K59" s="209"/>
    </row>
    <row r="60" spans="6:20" x14ac:dyDescent="0.4">
      <c r="F60" s="208" t="s">
        <v>1576</v>
      </c>
      <c r="G60" s="209" t="s">
        <v>1981</v>
      </c>
      <c r="H60" s="209"/>
      <c r="I60" s="209"/>
      <c r="J60" s="210"/>
      <c r="K60" s="209"/>
    </row>
    <row r="61" spans="6:20" x14ac:dyDescent="0.4">
      <c r="F61" s="208" t="s">
        <v>1577</v>
      </c>
      <c r="G61" s="209" t="s">
        <v>1982</v>
      </c>
      <c r="H61" s="209"/>
      <c r="I61" s="209"/>
      <c r="J61" s="210"/>
      <c r="K61" s="209"/>
    </row>
    <row r="62" spans="6:20" x14ac:dyDescent="0.4">
      <c r="F62" s="208"/>
      <c r="G62" s="211" t="s">
        <v>1495</v>
      </c>
      <c r="H62" s="211" t="s">
        <v>1438</v>
      </c>
      <c r="I62" s="211" t="s">
        <v>1501</v>
      </c>
      <c r="J62" s="212" t="s">
        <v>1439</v>
      </c>
      <c r="K62" s="211" t="s">
        <v>1007</v>
      </c>
    </row>
    <row r="63" spans="6:20" x14ac:dyDescent="0.4">
      <c r="F63" s="208"/>
      <c r="G63" s="213" t="s">
        <v>986</v>
      </c>
      <c r="H63" s="213" t="s">
        <v>1586</v>
      </c>
      <c r="I63" s="213" t="s">
        <v>1588</v>
      </c>
      <c r="J63" s="214">
        <v>987654321</v>
      </c>
      <c r="K63" s="215" t="s">
        <v>1200</v>
      </c>
    </row>
    <row r="64" spans="6:20" x14ac:dyDescent="0.4">
      <c r="F64" s="208"/>
      <c r="G64" s="209" t="s">
        <v>988</v>
      </c>
      <c r="H64" s="209" t="s">
        <v>1587</v>
      </c>
      <c r="I64" s="209" t="s">
        <v>1588</v>
      </c>
      <c r="J64" s="210">
        <v>123456</v>
      </c>
      <c r="K64" s="209" t="s">
        <v>1200</v>
      </c>
    </row>
    <row r="65" spans="6:14" ht="15.5" thickBot="1" x14ac:dyDescent="0.45">
      <c r="F65" s="208"/>
      <c r="G65" s="216" t="s">
        <v>1589</v>
      </c>
      <c r="H65" s="216"/>
      <c r="I65" s="216"/>
      <c r="J65" s="217">
        <f>SUM(J63:J64)</f>
        <v>987777777</v>
      </c>
      <c r="K65" s="216" t="s">
        <v>1200</v>
      </c>
    </row>
    <row r="66" spans="6:14" ht="15.5" thickTop="1" x14ac:dyDescent="0.4">
      <c r="F66" s="208" t="s">
        <v>1578</v>
      </c>
      <c r="G66" s="209" t="s">
        <v>1581</v>
      </c>
      <c r="H66" s="209"/>
      <c r="I66" s="209"/>
      <c r="J66" s="210"/>
      <c r="K66" s="209"/>
    </row>
    <row r="67" spans="6:14" x14ac:dyDescent="0.4">
      <c r="F67" s="208" t="s">
        <v>1579</v>
      </c>
      <c r="G67" s="209" t="s">
        <v>1581</v>
      </c>
      <c r="H67" s="209"/>
      <c r="I67" s="209"/>
      <c r="J67" s="210"/>
      <c r="K67" s="209"/>
    </row>
    <row r="68" spans="6:14" x14ac:dyDescent="0.4">
      <c r="F68" s="208" t="s">
        <v>1580</v>
      </c>
      <c r="G68" s="209" t="s">
        <v>1581</v>
      </c>
      <c r="H68" s="209"/>
      <c r="I68" s="209"/>
      <c r="J68" s="210"/>
      <c r="K68" s="209"/>
    </row>
    <row r="69" spans="6:14" x14ac:dyDescent="0.4">
      <c r="F69" s="208"/>
      <c r="G69" s="209"/>
      <c r="H69" s="209"/>
      <c r="I69" s="209"/>
      <c r="J69" s="210"/>
      <c r="K69" s="209"/>
    </row>
    <row r="70" spans="6:14" x14ac:dyDescent="0.4">
      <c r="F70" s="208"/>
      <c r="G70" s="209"/>
      <c r="H70" s="209"/>
      <c r="I70" s="209"/>
      <c r="J70" s="210"/>
      <c r="K70" s="209"/>
    </row>
    <row r="71" spans="6:14" ht="18.75" customHeight="1" x14ac:dyDescent="0.4">
      <c r="F71" s="208"/>
      <c r="G71" s="209"/>
      <c r="H71" s="209"/>
      <c r="I71" s="209"/>
      <c r="J71" s="210"/>
      <c r="K71" s="209"/>
    </row>
    <row r="72" spans="6:14" ht="15.75" customHeight="1" x14ac:dyDescent="0.4">
      <c r="F72" s="208"/>
      <c r="G72" s="209"/>
      <c r="H72" s="209"/>
      <c r="I72" s="209"/>
      <c r="J72" s="210"/>
      <c r="K72" s="209"/>
    </row>
    <row r="73" spans="6:14" x14ac:dyDescent="0.4">
      <c r="F73" s="208"/>
      <c r="G73" s="209"/>
      <c r="H73" s="209"/>
      <c r="I73" s="209"/>
      <c r="J73" s="210"/>
      <c r="K73" s="209"/>
    </row>
    <row r="74" spans="6:14" x14ac:dyDescent="0.4">
      <c r="F74" s="208"/>
      <c r="G74" s="209"/>
      <c r="H74" s="209"/>
      <c r="I74" s="209"/>
      <c r="J74" s="210"/>
      <c r="K74" s="209"/>
    </row>
    <row r="75" spans="6:14" x14ac:dyDescent="0.4">
      <c r="F75" s="37"/>
      <c r="G75" s="37"/>
      <c r="H75" s="37"/>
      <c r="I75" s="37"/>
      <c r="J75" s="37"/>
      <c r="K75" s="37"/>
    </row>
    <row r="76" spans="6:14" ht="15.75" customHeight="1" thickBot="1" x14ac:dyDescent="0.45">
      <c r="F76" s="312"/>
      <c r="G76" s="312"/>
      <c r="H76" s="312"/>
      <c r="I76" s="312"/>
      <c r="J76" s="312"/>
      <c r="K76" s="312"/>
      <c r="L76" s="312"/>
      <c r="M76" s="312"/>
      <c r="N76" s="312"/>
    </row>
    <row r="77" spans="6:14" x14ac:dyDescent="0.4">
      <c r="F77" s="313"/>
      <c r="G77" s="313"/>
      <c r="H77" s="313"/>
      <c r="I77" s="313"/>
      <c r="J77" s="313"/>
      <c r="K77" s="313"/>
      <c r="L77" s="313"/>
      <c r="M77" s="313"/>
      <c r="N77" s="313"/>
    </row>
    <row r="78" spans="6:14" ht="15.5" thickBot="1" x14ac:dyDescent="0.45">
      <c r="F78" s="286" t="s">
        <v>1894</v>
      </c>
      <c r="G78" s="287"/>
      <c r="H78" s="287"/>
      <c r="I78" s="287"/>
      <c r="J78" s="287"/>
      <c r="K78" s="287"/>
      <c r="L78" s="287"/>
      <c r="M78" s="287"/>
      <c r="N78" s="287"/>
    </row>
    <row r="79" spans="6:14" x14ac:dyDescent="0.4">
      <c r="F79" s="288" t="s">
        <v>1913</v>
      </c>
      <c r="G79" s="289"/>
      <c r="H79" s="289"/>
      <c r="I79" s="289"/>
      <c r="J79" s="289"/>
      <c r="K79" s="289"/>
      <c r="L79" s="289"/>
      <c r="M79" s="289"/>
      <c r="N79" s="289"/>
    </row>
    <row r="80" spans="6:14" ht="15.5" thickBot="1" x14ac:dyDescent="0.45">
      <c r="F80" s="299"/>
      <c r="G80" s="299"/>
      <c r="H80" s="299"/>
      <c r="I80" s="299"/>
      <c r="J80" s="299"/>
      <c r="K80" s="299"/>
      <c r="L80" s="299"/>
      <c r="M80" s="299"/>
      <c r="N80" s="299"/>
    </row>
    <row r="81" spans="6:14" x14ac:dyDescent="0.4">
      <c r="F81" s="274" t="s">
        <v>1893</v>
      </c>
      <c r="G81" s="274"/>
      <c r="H81" s="274"/>
      <c r="I81" s="274"/>
      <c r="J81" s="274"/>
      <c r="K81" s="274"/>
      <c r="L81" s="274"/>
      <c r="M81" s="274"/>
      <c r="N81" s="274"/>
    </row>
    <row r="82" spans="6:14" ht="15.75" customHeight="1" x14ac:dyDescent="0.4">
      <c r="F82" s="265" t="s">
        <v>1914</v>
      </c>
      <c r="G82" s="265"/>
      <c r="H82" s="265"/>
      <c r="I82" s="265"/>
      <c r="J82" s="265"/>
      <c r="K82" s="265"/>
      <c r="L82" s="265"/>
      <c r="M82" s="265"/>
      <c r="N82" s="265"/>
    </row>
    <row r="83" spans="6:14" x14ac:dyDescent="0.4">
      <c r="F83" s="274" t="s">
        <v>1915</v>
      </c>
      <c r="G83" s="274"/>
      <c r="H83" s="274"/>
      <c r="I83" s="274"/>
      <c r="J83" s="274"/>
      <c r="K83" s="274"/>
      <c r="L83" s="274"/>
      <c r="M83" s="274"/>
      <c r="N83" s="274"/>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83:N83"/>
    <mergeCell ref="F18:K18"/>
    <mergeCell ref="F8:N8"/>
    <mergeCell ref="F9:N9"/>
    <mergeCell ref="F10:N10"/>
    <mergeCell ref="F11:N11"/>
    <mergeCell ref="F12:N12"/>
    <mergeCell ref="F13:N13"/>
    <mergeCell ref="F14:N14"/>
    <mergeCell ref="F15:N15"/>
    <mergeCell ref="M18:N18"/>
    <mergeCell ref="F76:N76"/>
    <mergeCell ref="F77:N77"/>
    <mergeCell ref="F78:N78"/>
    <mergeCell ref="F82:N82"/>
    <mergeCell ref="F79:N79"/>
    <mergeCell ref="F80:N80"/>
    <mergeCell ref="F81:N81"/>
    <mergeCell ref="F20:K20"/>
    <mergeCell ref="F16:N16"/>
    <mergeCell ref="P31:U31"/>
    <mergeCell ref="M19:N19"/>
    <mergeCell ref="M27:N27"/>
    <mergeCell ref="M28:N28"/>
    <mergeCell ref="M21:N21"/>
    <mergeCell ref="M22:N26"/>
  </mergeCells>
  <dataValidations count="11">
    <dataValidation type="list" allowBlank="1" showInputMessage="1" showErrorMessage="1" sqref="F22:F48" xr:uid="{00000000-0002-0000-0300-000003000000}">
      <formula1>GFS_list</formula1>
    </dataValidation>
    <dataValidation type="list" allowBlank="1" showInputMessage="1" showErrorMessage="1" sqref="K63:K65" xr:uid="{D192E264-08C1-4ABF-8184-48A13724DD23}">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8" xr:uid="{D5542179-2FB1-4F51-A9A0-8B4969D42E2C}"/>
    <dataValidation type="textLength" allowBlank="1" showInputMessage="1" showErrorMessage="1" errorTitle="Please do not edit these cells" error="Please do not edit these cells" sqref="F56:K57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5:K75" xr:uid="{B41B3659-95C0-4782-8249-C45F1BA8CF71}">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 xr:uid="{57095CD9-1E20-4D31-9AD8-7B9AE2AF9C32}">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8" xr:uid="{E188CC06-04C5-4523-9D0F-33E094E7A8EB}">
      <formula1>0.1</formula1>
      <formula2>0.2</formula2>
    </dataValidation>
    <dataValidation type="textLength" allowBlank="1" showInputMessage="1" showErrorMessage="1" sqref="L56:N75 B7:K20 O7:O75 F76:N80 L7:N48 A7:A83 B76:E83 B49:H55 K49:N55 I49:J49 J51 I53:J55" xr:uid="{C34C43B0-4B88-4697-A1F8-6046FF94A4E3}">
      <formula1>9999999</formula1>
      <formula2>99999999</formula2>
    </dataValidation>
    <dataValidation type="textLength" allowBlank="1" showInputMessage="1" showErrorMessage="1" errorTitle="Do not edit these cells" error="Please do not edit these cells" sqref="F81:N83" xr:uid="{F2954D87-D339-415D-9481-D75E0A4DEE87}">
      <formula1>9999999</formula1>
      <formula2>99999999</formula2>
    </dataValidation>
    <dataValidation type="whole" allowBlank="1" showInputMessage="1" showErrorMessage="1" sqref="I50:J50 I52:J52" xr:uid="{89211BE3-9C99-4B00-84AC-51B5A538A063}">
      <formula1>1</formula1>
      <formula2>2</formula2>
    </dataValidation>
  </dataValidations>
  <hyperlinks>
    <hyperlink ref="M19" r:id="rId1" location="r5-1" display="EITI Requirement 5.1" xr:uid="{D1298250-E9A8-4B35-9832-EB42334EC5CC}"/>
    <hyperlink ref="F20" r:id="rId2" location="r4-1" display="EITI Requirement 4.1" xr:uid="{EB616848-9320-443F-A042-28F04868856E}"/>
    <hyperlink ref="F79:J79" r:id="rId3" display="Give us your feedback or report a conflict in the data! Write to us at  data@eiti.org" xr:uid="{75CFFD54-1803-40DD-84A4-A9C2A50A545A}"/>
    <hyperlink ref="F78:J78" r:id="rId4" display="For the latest version of Summary data templates, see  https://eiti.org/summary-data-template" xr:uid="{ECA922EE-70EB-44CD-BCF7-6E5E128D70CD}"/>
    <hyperlink ref="M28:N28" r:id="rId5" display="or, https://www.imf.org/external/np/sta/gfsm/" xr:uid="{284D235A-5255-4F28-9EE1-D745AE57E870}"/>
    <hyperlink ref="M27:N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Lists!$S$2:$S$29</xm:f>
          </x14:formula1>
          <xm:sqref>B22:E48</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entities'!$B$15:$B$19</xm:f>
          </x14:formula1>
          <xm:sqref>I23:I48</xm:sqref>
        </x14:dataValidation>
        <x14:dataValidation type="list" allowBlank="1" showInputMessage="1" showErrorMessage="1" promptTitle="Please select sector" prompt="Please select the relevant sector from the list" xr:uid="{6D0425A3-0C8C-45E2-869B-2175D77CA88E}">
          <x14:formula1>
            <xm:f>Lists!$AA$3:$AA$9</xm:f>
          </x14:formula1>
          <xm:sqref>G22:G48</xm:sqref>
        </x14:dataValidation>
        <x14:dataValidation type="list" allowBlank="1" showInputMessage="1" showErrorMessage="1" xr:uid="{84FF5E48-7B81-4123-B271-67A5E717896F}">
          <x14:formula1>
            <xm:f>Lists!$I$11:$I$168</xm:f>
          </x14:formula1>
          <xm:sqref>K22:K48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59"/>
  <sheetViews>
    <sheetView showGridLines="0" topLeftCell="D25" zoomScale="80" zoomScaleNormal="80" workbookViewId="0">
      <selection activeCell="J33" sqref="J33"/>
    </sheetView>
  </sheetViews>
  <sheetFormatPr defaultColWidth="9.1796875" defaultRowHeight="14" x14ac:dyDescent="0.35"/>
  <cols>
    <col min="1" max="1" width="3.81640625" style="19" customWidth="1"/>
    <col min="2" max="2" width="0.1796875" style="19" customWidth="1"/>
    <col min="3" max="3" width="18.81640625" style="19" customWidth="1"/>
    <col min="4" max="4" width="26" style="19" bestFit="1" customWidth="1"/>
    <col min="5" max="5" width="30.54296875" style="19" bestFit="1" customWidth="1"/>
    <col min="6" max="6" width="31.54296875" style="19" bestFit="1" customWidth="1"/>
    <col min="7" max="7" width="34.1796875" style="19" bestFit="1" customWidth="1"/>
    <col min="8" max="8" width="22.81640625" style="19" bestFit="1" customWidth="1"/>
    <col min="9" max="9" width="27.1796875" style="19" bestFit="1" customWidth="1"/>
    <col min="10" max="10" width="22.54296875" style="19" customWidth="1"/>
    <col min="11" max="11" width="37.1796875" style="19" bestFit="1" customWidth="1"/>
    <col min="12" max="12" width="38.54296875" style="19" bestFit="1" customWidth="1"/>
    <col min="13" max="13" width="26" style="19" bestFit="1" customWidth="1"/>
    <col min="14" max="14" width="16.81640625" style="19" bestFit="1" customWidth="1"/>
    <col min="15" max="15" width="4" style="19" customWidth="1"/>
    <col min="16" max="16" width="9.1796875" style="19"/>
    <col min="17" max="33" width="15.81640625" style="25" customWidth="1"/>
    <col min="34" max="16384" width="9.1796875" style="19"/>
  </cols>
  <sheetData>
    <row r="1" spans="2:34" x14ac:dyDescent="0.35">
      <c r="C1" s="25"/>
      <c r="D1" s="25"/>
      <c r="E1" s="25"/>
      <c r="F1" s="25"/>
      <c r="G1" s="25"/>
      <c r="H1" s="25"/>
      <c r="I1" s="25"/>
      <c r="J1" s="25"/>
      <c r="K1" s="25"/>
    </row>
    <row r="2" spans="2:34" s="50" customFormat="1" ht="15" x14ac:dyDescent="0.4">
      <c r="C2" s="275" t="s">
        <v>1961</v>
      </c>
      <c r="D2" s="275"/>
      <c r="E2" s="275"/>
      <c r="F2" s="275"/>
      <c r="G2" s="275"/>
      <c r="H2" s="275"/>
      <c r="I2" s="275"/>
      <c r="J2" s="275"/>
      <c r="K2" s="275"/>
      <c r="L2" s="275"/>
      <c r="M2" s="275"/>
      <c r="N2" s="275"/>
      <c r="Q2" s="195"/>
      <c r="R2" s="195"/>
      <c r="S2" s="195"/>
      <c r="T2" s="195"/>
      <c r="U2" s="195"/>
      <c r="V2" s="195"/>
      <c r="W2" s="195"/>
      <c r="X2" s="195"/>
      <c r="Y2" s="195"/>
      <c r="Z2" s="195"/>
      <c r="AA2" s="195"/>
      <c r="AB2" s="195"/>
      <c r="AC2" s="195"/>
      <c r="AD2" s="195"/>
      <c r="AE2" s="195"/>
      <c r="AF2" s="195"/>
      <c r="AG2" s="195"/>
    </row>
    <row r="3" spans="2:34" ht="21" customHeight="1" x14ac:dyDescent="0.35">
      <c r="C3" s="318" t="s">
        <v>1671</v>
      </c>
      <c r="D3" s="318"/>
      <c r="E3" s="318"/>
      <c r="F3" s="318"/>
      <c r="G3" s="318"/>
      <c r="H3" s="318"/>
      <c r="I3" s="318"/>
      <c r="J3" s="318"/>
      <c r="K3" s="318"/>
      <c r="L3" s="318"/>
      <c r="M3" s="318"/>
      <c r="N3" s="318"/>
    </row>
    <row r="4" spans="2:34" s="50" customFormat="1" ht="15.65" customHeight="1" x14ac:dyDescent="0.4">
      <c r="C4" s="314" t="s">
        <v>1962</v>
      </c>
      <c r="D4" s="314"/>
      <c r="E4" s="314"/>
      <c r="F4" s="314"/>
      <c r="G4" s="314"/>
      <c r="H4" s="314"/>
      <c r="I4" s="314"/>
      <c r="J4" s="314"/>
      <c r="K4" s="314"/>
      <c r="L4" s="314"/>
      <c r="M4" s="314"/>
      <c r="N4" s="314"/>
      <c r="Q4" s="195"/>
      <c r="R4" s="195"/>
      <c r="S4" s="195"/>
      <c r="T4" s="195"/>
      <c r="U4" s="195"/>
      <c r="V4" s="195"/>
      <c r="W4" s="195"/>
      <c r="X4" s="195"/>
      <c r="Y4" s="195"/>
      <c r="Z4" s="195"/>
      <c r="AA4" s="195"/>
      <c r="AB4" s="195"/>
      <c r="AC4" s="195"/>
      <c r="AD4" s="195"/>
      <c r="AE4" s="195"/>
      <c r="AF4" s="195"/>
      <c r="AG4" s="195"/>
    </row>
    <row r="5" spans="2:34" s="50" customFormat="1" ht="15.65" customHeight="1" x14ac:dyDescent="0.4">
      <c r="C5" s="314" t="s">
        <v>1963</v>
      </c>
      <c r="D5" s="314"/>
      <c r="E5" s="314"/>
      <c r="F5" s="314"/>
      <c r="G5" s="314"/>
      <c r="H5" s="314"/>
      <c r="I5" s="314"/>
      <c r="J5" s="314"/>
      <c r="K5" s="314"/>
      <c r="L5" s="314"/>
      <c r="M5" s="314"/>
      <c r="N5" s="314"/>
      <c r="Q5" s="195"/>
      <c r="R5" s="195"/>
      <c r="S5" s="195"/>
      <c r="T5" s="195"/>
      <c r="U5" s="195"/>
      <c r="V5" s="195"/>
      <c r="W5" s="195"/>
      <c r="X5" s="195"/>
      <c r="Y5" s="195"/>
      <c r="Z5" s="195"/>
      <c r="AA5" s="195"/>
      <c r="AB5" s="195"/>
      <c r="AC5" s="195"/>
      <c r="AD5" s="195"/>
      <c r="AE5" s="195"/>
      <c r="AF5" s="195"/>
      <c r="AG5" s="195"/>
    </row>
    <row r="6" spans="2:34" s="50" customFormat="1" ht="15.65" customHeight="1" x14ac:dyDescent="0.4">
      <c r="C6" s="314" t="s">
        <v>1964</v>
      </c>
      <c r="D6" s="314"/>
      <c r="E6" s="314"/>
      <c r="F6" s="314"/>
      <c r="G6" s="314"/>
      <c r="H6" s="314"/>
      <c r="I6" s="314"/>
      <c r="J6" s="314"/>
      <c r="K6" s="314"/>
      <c r="L6" s="314"/>
      <c r="M6" s="314"/>
      <c r="N6" s="314"/>
      <c r="Q6" s="195"/>
      <c r="R6" s="195"/>
      <c r="S6" s="195"/>
      <c r="T6" s="195"/>
      <c r="U6" s="195"/>
      <c r="V6" s="195"/>
      <c r="W6" s="195"/>
      <c r="X6" s="195"/>
      <c r="Y6" s="195"/>
      <c r="Z6" s="195"/>
      <c r="AA6" s="195"/>
      <c r="AB6" s="195"/>
      <c r="AC6" s="195"/>
      <c r="AD6" s="195"/>
      <c r="AE6" s="195"/>
      <c r="AF6" s="195"/>
      <c r="AG6" s="195"/>
    </row>
    <row r="7" spans="2:34" s="50" customFormat="1" ht="15.65" customHeight="1" x14ac:dyDescent="0.4">
      <c r="C7" s="314" t="s">
        <v>1965</v>
      </c>
      <c r="D7" s="314"/>
      <c r="E7" s="314"/>
      <c r="F7" s="314"/>
      <c r="G7" s="314"/>
      <c r="H7" s="314"/>
      <c r="I7" s="314"/>
      <c r="J7" s="314"/>
      <c r="K7" s="314"/>
      <c r="L7" s="314"/>
      <c r="M7" s="314"/>
      <c r="N7" s="314"/>
      <c r="Q7" s="195"/>
      <c r="R7" s="195"/>
      <c r="S7" s="195"/>
      <c r="T7" s="195"/>
      <c r="U7" s="195"/>
      <c r="V7" s="195"/>
      <c r="W7" s="195"/>
      <c r="X7" s="195"/>
      <c r="Y7" s="195"/>
      <c r="Z7" s="195"/>
      <c r="AA7" s="195"/>
      <c r="AB7" s="195"/>
      <c r="AC7" s="195"/>
      <c r="AD7" s="195"/>
      <c r="AE7" s="195"/>
      <c r="AF7" s="195"/>
      <c r="AG7" s="195"/>
    </row>
    <row r="8" spans="2:34" s="50" customFormat="1" ht="15.65" customHeight="1" x14ac:dyDescent="0.4">
      <c r="C8" s="314" t="s">
        <v>1966</v>
      </c>
      <c r="D8" s="314"/>
      <c r="E8" s="314"/>
      <c r="F8" s="314"/>
      <c r="G8" s="314"/>
      <c r="H8" s="314"/>
      <c r="I8" s="314"/>
      <c r="J8" s="314"/>
      <c r="K8" s="314"/>
      <c r="L8" s="314"/>
      <c r="M8" s="314"/>
      <c r="N8" s="314"/>
      <c r="Q8" s="195"/>
      <c r="R8" s="195"/>
      <c r="S8" s="195"/>
      <c r="T8" s="195"/>
      <c r="U8" s="195"/>
      <c r="V8" s="195"/>
      <c r="W8" s="195"/>
      <c r="X8" s="195"/>
      <c r="Y8" s="195"/>
      <c r="Z8" s="195"/>
      <c r="AA8" s="195"/>
      <c r="AB8" s="195"/>
      <c r="AC8" s="195"/>
      <c r="AD8" s="195"/>
      <c r="AE8" s="195"/>
      <c r="AF8" s="195"/>
      <c r="AG8" s="195"/>
    </row>
    <row r="9" spans="2:34" s="50" customFormat="1" ht="15" x14ac:dyDescent="0.4">
      <c r="C9" s="290" t="s">
        <v>1960</v>
      </c>
      <c r="D9" s="290"/>
      <c r="E9" s="290"/>
      <c r="F9" s="290"/>
      <c r="G9" s="290"/>
      <c r="H9" s="290"/>
      <c r="I9" s="290"/>
      <c r="J9" s="290"/>
      <c r="K9" s="290"/>
      <c r="L9" s="290"/>
      <c r="M9" s="290"/>
      <c r="N9" s="290"/>
      <c r="Q9" s="195"/>
      <c r="R9" s="195"/>
      <c r="S9" s="195"/>
      <c r="T9" s="195"/>
      <c r="U9" s="195"/>
      <c r="V9" s="195"/>
      <c r="W9" s="195"/>
      <c r="X9" s="195"/>
      <c r="Y9" s="195"/>
      <c r="Z9" s="195"/>
      <c r="AA9" s="195"/>
      <c r="AB9" s="195"/>
      <c r="AC9" s="195"/>
      <c r="AD9" s="195"/>
      <c r="AE9" s="195"/>
      <c r="AF9" s="195"/>
      <c r="AG9" s="195"/>
    </row>
    <row r="10" spans="2:34" x14ac:dyDescent="0.35">
      <c r="C10" s="316"/>
      <c r="D10" s="316"/>
      <c r="E10" s="316"/>
      <c r="F10" s="316"/>
      <c r="G10" s="316"/>
      <c r="H10" s="316"/>
      <c r="I10" s="316"/>
      <c r="J10" s="316"/>
      <c r="K10" s="316"/>
      <c r="L10" s="316"/>
      <c r="M10" s="316"/>
      <c r="N10" s="316"/>
    </row>
    <row r="11" spans="2:34" ht="22.5" x14ac:dyDescent="0.35">
      <c r="C11" s="292" t="s">
        <v>1698</v>
      </c>
      <c r="D11" s="292"/>
      <c r="E11" s="292"/>
      <c r="F11" s="292"/>
      <c r="G11" s="292"/>
      <c r="H11" s="292"/>
      <c r="I11" s="292"/>
      <c r="J11" s="292"/>
      <c r="K11" s="292"/>
      <c r="L11" s="292"/>
      <c r="M11" s="292"/>
      <c r="N11" s="292"/>
    </row>
    <row r="12" spans="2:34" s="50" customFormat="1" ht="14.25" customHeight="1" x14ac:dyDescent="0.4">
      <c r="Q12" s="195"/>
      <c r="R12" s="195"/>
      <c r="S12" s="195"/>
      <c r="T12" s="195"/>
      <c r="U12" s="195"/>
      <c r="V12" s="195"/>
      <c r="W12" s="195"/>
      <c r="X12" s="195"/>
      <c r="Y12" s="195"/>
      <c r="Z12" s="195"/>
      <c r="AA12" s="195"/>
      <c r="AB12" s="195"/>
      <c r="AC12" s="195"/>
      <c r="AD12" s="195"/>
      <c r="AE12" s="195"/>
      <c r="AF12" s="195"/>
      <c r="AG12" s="195"/>
    </row>
    <row r="13" spans="2:34" s="50" customFormat="1" ht="15.75" customHeight="1" x14ac:dyDescent="0.4">
      <c r="B13" s="300" t="s">
        <v>1975</v>
      </c>
      <c r="C13" s="300"/>
      <c r="D13" s="300"/>
      <c r="E13" s="300"/>
      <c r="F13" s="300"/>
      <c r="G13" s="300"/>
      <c r="H13" s="300"/>
      <c r="I13" s="300"/>
      <c r="J13" s="300"/>
      <c r="K13" s="300"/>
      <c r="L13" s="300"/>
      <c r="M13" s="300"/>
      <c r="N13" s="300"/>
      <c r="Q13" s="195"/>
      <c r="R13" s="195"/>
      <c r="S13" s="195"/>
      <c r="T13" s="195"/>
      <c r="U13" s="195"/>
      <c r="V13" s="195"/>
      <c r="W13" s="195"/>
      <c r="X13" s="195"/>
      <c r="Y13" s="195"/>
      <c r="Z13" s="195"/>
      <c r="AA13" s="195"/>
      <c r="AB13" s="195"/>
      <c r="AC13" s="195"/>
      <c r="AD13" s="195"/>
      <c r="AE13" s="195"/>
      <c r="AF13" s="195"/>
      <c r="AG13" s="195"/>
    </row>
    <row r="14" spans="2:34" s="50" customFormat="1" ht="15" x14ac:dyDescent="0.4">
      <c r="B14" s="50" t="s">
        <v>1495</v>
      </c>
      <c r="C14" s="50" t="s">
        <v>1604</v>
      </c>
      <c r="D14" s="50" t="s">
        <v>1501</v>
      </c>
      <c r="E14" s="50" t="s">
        <v>1438</v>
      </c>
      <c r="F14" s="50" t="s">
        <v>1502</v>
      </c>
      <c r="G14" s="50" t="s">
        <v>1503</v>
      </c>
      <c r="H14" s="50" t="s">
        <v>1500</v>
      </c>
      <c r="I14" s="50" t="s">
        <v>1606</v>
      </c>
      <c r="J14" s="50" t="s">
        <v>1439</v>
      </c>
      <c r="K14" s="50" t="s">
        <v>1798</v>
      </c>
      <c r="L14" s="50" t="s">
        <v>1796</v>
      </c>
      <c r="M14" s="50" t="s">
        <v>1797</v>
      </c>
      <c r="N14" s="50" t="s">
        <v>1505</v>
      </c>
      <c r="R14" s="195"/>
      <c r="S14" s="195"/>
      <c r="T14" s="195"/>
      <c r="U14" s="195"/>
      <c r="V14" s="195"/>
      <c r="W14" s="195"/>
      <c r="X14" s="195"/>
      <c r="Y14" s="195"/>
      <c r="Z14" s="195"/>
      <c r="AA14" s="195"/>
      <c r="AB14" s="195"/>
      <c r="AC14" s="195"/>
      <c r="AD14" s="195"/>
      <c r="AE14" s="195"/>
      <c r="AF14" s="195"/>
      <c r="AG14" s="195"/>
      <c r="AH14" s="195"/>
    </row>
    <row r="15" spans="2:34" s="50" customFormat="1" ht="15" x14ac:dyDescent="0.4">
      <c r="B15" s="50" t="str">
        <f>VLOOKUP(C15,Companies[],3,FALSE)</f>
        <v>&lt;Use Legal Entity Identifier if available&gt;</v>
      </c>
      <c r="C15" s="50" t="s">
        <v>1595</v>
      </c>
      <c r="D15" s="50" t="s">
        <v>1507</v>
      </c>
      <c r="E15" s="50" t="s">
        <v>1508</v>
      </c>
      <c r="F15" s="50" t="s">
        <v>1000</v>
      </c>
      <c r="G15" s="50" t="s">
        <v>1000</v>
      </c>
      <c r="H15" s="50" t="s">
        <v>1661</v>
      </c>
      <c r="I15" s="50" t="s">
        <v>1200</v>
      </c>
      <c r="J15" s="196">
        <v>10000000</v>
      </c>
      <c r="M15" s="50" t="s">
        <v>1717</v>
      </c>
      <c r="R15" s="195"/>
      <c r="S15" s="195"/>
      <c r="T15" s="195"/>
      <c r="U15" s="195"/>
      <c r="V15" s="195"/>
      <c r="W15" s="195"/>
      <c r="X15" s="195"/>
      <c r="Y15" s="195"/>
      <c r="Z15" s="195"/>
      <c r="AA15" s="195"/>
      <c r="AB15" s="195"/>
      <c r="AC15" s="195"/>
      <c r="AD15" s="195"/>
      <c r="AE15" s="195"/>
      <c r="AF15" s="195"/>
      <c r="AG15" s="195"/>
      <c r="AH15" s="195"/>
    </row>
    <row r="16" spans="2:34" s="50" customFormat="1" ht="15" x14ac:dyDescent="0.4">
      <c r="B16" s="50" t="str">
        <f>VLOOKUP(C16,Companies[],3,FALSE)</f>
        <v>&lt;Use Legal Entity Identifier if available&gt;</v>
      </c>
      <c r="C16" s="50" t="s">
        <v>1595</v>
      </c>
      <c r="D16" s="50" t="s">
        <v>1507</v>
      </c>
      <c r="E16" s="50" t="s">
        <v>286</v>
      </c>
      <c r="F16" s="50" t="s">
        <v>1000</v>
      </c>
      <c r="G16" s="50" t="s">
        <v>1000</v>
      </c>
      <c r="H16" s="50" t="s">
        <v>1506</v>
      </c>
      <c r="I16" s="50" t="s">
        <v>1334</v>
      </c>
      <c r="J16" s="196"/>
      <c r="M16" s="50" t="s">
        <v>1717</v>
      </c>
      <c r="R16" s="195"/>
      <c r="S16" s="195"/>
      <c r="T16" s="195"/>
      <c r="U16" s="195"/>
      <c r="V16" s="195"/>
      <c r="W16" s="195"/>
      <c r="X16" s="195"/>
      <c r="Y16" s="195"/>
      <c r="Z16" s="195"/>
      <c r="AA16" s="195"/>
      <c r="AB16" s="195"/>
      <c r="AC16" s="195"/>
      <c r="AD16" s="195"/>
      <c r="AE16" s="195"/>
      <c r="AF16" s="195"/>
      <c r="AG16" s="195"/>
      <c r="AH16" s="195"/>
    </row>
    <row r="17" spans="2:34" s="50" customFormat="1" ht="15" x14ac:dyDescent="0.4">
      <c r="B17" s="50" t="str">
        <f>VLOOKUP(C17,Companies[],3,FALSE)</f>
        <v>&lt;Use Legal Entity Identifier if available&gt;</v>
      </c>
      <c r="C17" s="50" t="s">
        <v>1595</v>
      </c>
      <c r="D17" s="50" t="s">
        <v>1509</v>
      </c>
      <c r="E17" s="50" t="s">
        <v>1510</v>
      </c>
      <c r="F17" s="50" t="s">
        <v>997</v>
      </c>
      <c r="G17" s="50" t="s">
        <v>997</v>
      </c>
      <c r="H17" s="50" t="s">
        <v>1803</v>
      </c>
      <c r="I17" s="50" t="s">
        <v>1334</v>
      </c>
      <c r="J17" s="196"/>
      <c r="M17" s="50" t="s">
        <v>1717</v>
      </c>
      <c r="R17" s="195"/>
      <c r="S17" s="195"/>
      <c r="T17" s="195"/>
      <c r="U17" s="195"/>
      <c r="V17" s="195"/>
      <c r="W17" s="195"/>
      <c r="X17" s="195"/>
      <c r="Y17" s="195"/>
      <c r="Z17" s="195"/>
      <c r="AA17" s="195"/>
      <c r="AB17" s="195"/>
      <c r="AC17" s="195"/>
      <c r="AD17" s="195"/>
      <c r="AE17" s="195"/>
      <c r="AF17" s="195"/>
      <c r="AG17" s="195"/>
      <c r="AH17" s="195"/>
    </row>
    <row r="18" spans="2:34" s="50" customFormat="1" ht="15" x14ac:dyDescent="0.4">
      <c r="B18" s="50" t="str">
        <f>VLOOKUP(C18,Companies[],3,FALSE)</f>
        <v>&lt;Use Legal Entity Identifier if available&gt;</v>
      </c>
      <c r="C18" s="50" t="s">
        <v>1595</v>
      </c>
      <c r="D18" s="50" t="s">
        <v>1509</v>
      </c>
      <c r="E18" s="50" t="s">
        <v>1512</v>
      </c>
      <c r="F18" s="50" t="s">
        <v>997</v>
      </c>
      <c r="G18" s="50" t="s">
        <v>997</v>
      </c>
      <c r="H18" s="50" t="s">
        <v>1803</v>
      </c>
      <c r="I18" s="50" t="s">
        <v>1334</v>
      </c>
      <c r="J18" s="196"/>
      <c r="M18" s="50" t="s">
        <v>1717</v>
      </c>
      <c r="R18" s="195"/>
      <c r="S18" s="195"/>
      <c r="T18" s="195"/>
      <c r="U18" s="195"/>
      <c r="V18" s="195"/>
      <c r="W18" s="195"/>
      <c r="X18" s="195"/>
      <c r="Y18" s="195"/>
      <c r="Z18" s="195"/>
      <c r="AA18" s="195"/>
      <c r="AB18" s="195"/>
      <c r="AC18" s="195"/>
      <c r="AD18" s="195"/>
      <c r="AE18" s="195"/>
      <c r="AF18" s="195"/>
      <c r="AG18" s="195"/>
      <c r="AH18" s="195"/>
    </row>
    <row r="19" spans="2:34" s="50" customFormat="1" ht="15" x14ac:dyDescent="0.4">
      <c r="B19" s="50" t="str">
        <f>VLOOKUP(C19,Companies[],3,FALSE)</f>
        <v>&lt;Use Legal Entity Identifier if available&gt;</v>
      </c>
      <c r="C19" s="50" t="s">
        <v>1595</v>
      </c>
      <c r="D19" s="50" t="s">
        <v>1513</v>
      </c>
      <c r="E19" s="50" t="s">
        <v>1514</v>
      </c>
      <c r="F19" s="50" t="s">
        <v>997</v>
      </c>
      <c r="G19" s="50" t="s">
        <v>997</v>
      </c>
      <c r="H19" s="50" t="s">
        <v>1661</v>
      </c>
      <c r="I19" s="50" t="s">
        <v>1334</v>
      </c>
      <c r="J19" s="196"/>
      <c r="M19" s="50" t="s">
        <v>1717</v>
      </c>
      <c r="R19" s="195"/>
      <c r="S19" s="195"/>
      <c r="T19" s="195"/>
      <c r="U19" s="195"/>
      <c r="V19" s="195"/>
      <c r="W19" s="195"/>
      <c r="X19" s="195"/>
      <c r="Y19" s="195"/>
      <c r="Z19" s="195"/>
      <c r="AA19" s="195"/>
      <c r="AB19" s="195"/>
      <c r="AC19" s="195"/>
      <c r="AD19" s="195"/>
      <c r="AE19" s="195"/>
      <c r="AF19" s="195"/>
      <c r="AG19" s="195"/>
      <c r="AH19" s="195"/>
    </row>
    <row r="20" spans="2:34" s="50" customFormat="1" ht="15" x14ac:dyDescent="0.4">
      <c r="B20" s="50" t="str">
        <f>VLOOKUP(C20,Companies[],3,FALSE)</f>
        <v>&lt;Use Legal Entity Identifier if available&gt;</v>
      </c>
      <c r="C20" s="50" t="s">
        <v>1595</v>
      </c>
      <c r="D20" s="50" t="s">
        <v>1513</v>
      </c>
      <c r="E20" s="50" t="s">
        <v>1516</v>
      </c>
      <c r="F20" s="50" t="s">
        <v>997</v>
      </c>
      <c r="G20" s="50" t="s">
        <v>997</v>
      </c>
      <c r="H20" s="50" t="s">
        <v>1661</v>
      </c>
      <c r="I20" s="50" t="s">
        <v>1200</v>
      </c>
      <c r="J20" s="196">
        <v>755000</v>
      </c>
      <c r="M20" s="50" t="s">
        <v>1717</v>
      </c>
      <c r="R20" s="195"/>
      <c r="S20" s="195"/>
      <c r="T20" s="195"/>
      <c r="U20" s="195"/>
      <c r="V20" s="195"/>
      <c r="W20" s="195"/>
      <c r="X20" s="195"/>
      <c r="Y20" s="195"/>
      <c r="Z20" s="195"/>
      <c r="AA20" s="195"/>
      <c r="AB20" s="195"/>
      <c r="AC20" s="195"/>
      <c r="AD20" s="195"/>
      <c r="AE20" s="195"/>
      <c r="AF20" s="195"/>
      <c r="AG20" s="195"/>
      <c r="AH20" s="195"/>
    </row>
    <row r="21" spans="2:34" s="50" customFormat="1" ht="15" x14ac:dyDescent="0.4">
      <c r="B21" s="50" t="str">
        <f>VLOOKUP(C21,Companies[],3,FALSE)</f>
        <v>&lt;Use Legal Entity Identifier if available&gt;</v>
      </c>
      <c r="C21" s="50" t="s">
        <v>1595</v>
      </c>
      <c r="D21" s="50" t="s">
        <v>1513</v>
      </c>
      <c r="E21" s="50" t="s">
        <v>1518</v>
      </c>
      <c r="F21" s="50" t="s">
        <v>997</v>
      </c>
      <c r="G21" s="50" t="s">
        <v>997</v>
      </c>
      <c r="H21" s="50" t="s">
        <v>1661</v>
      </c>
      <c r="I21" s="50" t="s">
        <v>1200</v>
      </c>
      <c r="J21" s="196">
        <v>2870000</v>
      </c>
      <c r="M21" s="50" t="s">
        <v>1717</v>
      </c>
      <c r="R21" s="195"/>
      <c r="S21" s="195"/>
      <c r="T21" s="195"/>
      <c r="U21" s="195"/>
      <c r="V21" s="195"/>
      <c r="W21" s="195"/>
      <c r="X21" s="195"/>
      <c r="Y21" s="195"/>
      <c r="Z21" s="195"/>
      <c r="AA21" s="195"/>
      <c r="AB21" s="195"/>
      <c r="AC21" s="195"/>
      <c r="AD21" s="195"/>
      <c r="AE21" s="195"/>
      <c r="AF21" s="195"/>
      <c r="AG21" s="195"/>
      <c r="AH21" s="195"/>
    </row>
    <row r="22" spans="2:34" s="50" customFormat="1" ht="15" x14ac:dyDescent="0.4">
      <c r="B22" s="50" t="str">
        <f>VLOOKUP(C22,Companies[],3,FALSE)</f>
        <v>&lt;Use Legal Entity Identifier if available&gt;</v>
      </c>
      <c r="C22" s="50" t="s">
        <v>1595</v>
      </c>
      <c r="D22" s="50" t="s">
        <v>1520</v>
      </c>
      <c r="E22" s="50" t="s">
        <v>1521</v>
      </c>
      <c r="F22" s="50" t="s">
        <v>997</v>
      </c>
      <c r="G22" s="50" t="s">
        <v>997</v>
      </c>
      <c r="H22" s="50" t="s">
        <v>1800</v>
      </c>
      <c r="I22" s="50" t="s">
        <v>1334</v>
      </c>
      <c r="J22" s="196"/>
      <c r="M22" s="50" t="s">
        <v>1717</v>
      </c>
      <c r="R22" s="195"/>
      <c r="S22" s="195"/>
      <c r="T22" s="195"/>
      <c r="U22" s="195"/>
      <c r="V22" s="195"/>
      <c r="W22" s="195"/>
      <c r="X22" s="195"/>
      <c r="Y22" s="195"/>
      <c r="Z22" s="195"/>
      <c r="AA22" s="195"/>
      <c r="AB22" s="195"/>
      <c r="AC22" s="195"/>
      <c r="AD22" s="195"/>
      <c r="AE22" s="195"/>
      <c r="AF22" s="195"/>
      <c r="AG22" s="195"/>
      <c r="AH22" s="195"/>
    </row>
    <row r="23" spans="2:34" s="50" customFormat="1" ht="15" x14ac:dyDescent="0.4">
      <c r="B23" s="50" t="str">
        <f>VLOOKUP(C23,Companies[],3,FALSE)</f>
        <v>&lt;Use Legal Entity Identifier if available&gt;</v>
      </c>
      <c r="C23" s="50" t="s">
        <v>1595</v>
      </c>
      <c r="D23" s="50" t="s">
        <v>1520</v>
      </c>
      <c r="E23" s="50" t="s">
        <v>1523</v>
      </c>
      <c r="F23" s="50" t="s">
        <v>997</v>
      </c>
      <c r="G23" s="50" t="s">
        <v>997</v>
      </c>
      <c r="H23" s="50" t="s">
        <v>1803</v>
      </c>
      <c r="I23" s="50" t="s">
        <v>1334</v>
      </c>
      <c r="J23" s="196"/>
      <c r="M23" s="50" t="s">
        <v>1717</v>
      </c>
      <c r="R23" s="195"/>
      <c r="S23" s="195"/>
      <c r="T23" s="195"/>
      <c r="U23" s="195"/>
      <c r="V23" s="195"/>
      <c r="W23" s="195"/>
      <c r="X23" s="195"/>
      <c r="Y23" s="195"/>
      <c r="Z23" s="195"/>
      <c r="AA23" s="195"/>
      <c r="AB23" s="195"/>
      <c r="AC23" s="195"/>
      <c r="AD23" s="195"/>
      <c r="AE23" s="195"/>
      <c r="AF23" s="195"/>
      <c r="AG23" s="195"/>
      <c r="AH23" s="195"/>
    </row>
    <row r="24" spans="2:34" s="50" customFormat="1" ht="15" x14ac:dyDescent="0.4">
      <c r="B24" s="50" t="str">
        <f>VLOOKUP(C24,Companies[],3,FALSE)</f>
        <v>&lt;Use Legal Entity Identifier if available&gt;</v>
      </c>
      <c r="C24" s="50" t="s">
        <v>1666</v>
      </c>
      <c r="D24" s="50" t="s">
        <v>1509</v>
      </c>
      <c r="E24" s="50" t="s">
        <v>1521</v>
      </c>
      <c r="F24" s="50" t="s">
        <v>997</v>
      </c>
      <c r="G24" s="50" t="s">
        <v>997</v>
      </c>
      <c r="H24" s="50" t="s">
        <v>1800</v>
      </c>
      <c r="I24" s="50" t="s">
        <v>1334</v>
      </c>
      <c r="J24" s="196"/>
      <c r="M24" s="50" t="s">
        <v>1717</v>
      </c>
      <c r="R24" s="195"/>
      <c r="S24" s="195"/>
      <c r="T24" s="195"/>
      <c r="U24" s="195"/>
      <c r="V24" s="195"/>
      <c r="W24" s="195"/>
      <c r="X24" s="195"/>
      <c r="Y24" s="195"/>
      <c r="Z24" s="195"/>
      <c r="AA24" s="195"/>
      <c r="AB24" s="195"/>
      <c r="AC24" s="195"/>
      <c r="AD24" s="195"/>
      <c r="AE24" s="195"/>
      <c r="AF24" s="195"/>
      <c r="AG24" s="195"/>
      <c r="AH24" s="195"/>
    </row>
    <row r="25" spans="2:34" s="50" customFormat="1" ht="15" x14ac:dyDescent="0.4">
      <c r="B25" s="50" t="str">
        <f>VLOOKUP(C25,Companies[],3,FALSE)</f>
        <v>&lt;Use Legal Entity Identifier if available&gt;</v>
      </c>
      <c r="C25" s="50" t="s">
        <v>1666</v>
      </c>
      <c r="D25" s="50" t="s">
        <v>1509</v>
      </c>
      <c r="E25" s="50" t="s">
        <v>1523</v>
      </c>
      <c r="F25" s="50" t="s">
        <v>997</v>
      </c>
      <c r="G25" s="50" t="s">
        <v>997</v>
      </c>
      <c r="H25" s="50" t="s">
        <v>1803</v>
      </c>
      <c r="I25" s="50" t="s">
        <v>1200</v>
      </c>
      <c r="J25" s="196">
        <v>1000000</v>
      </c>
      <c r="M25" s="50" t="s">
        <v>1717</v>
      </c>
      <c r="R25" s="195"/>
      <c r="S25" s="195"/>
      <c r="T25" s="195"/>
      <c r="U25" s="195"/>
      <c r="V25" s="195"/>
      <c r="W25" s="195"/>
      <c r="X25" s="195"/>
      <c r="Y25" s="195"/>
      <c r="Z25" s="195"/>
      <c r="AA25" s="195"/>
      <c r="AB25" s="195"/>
      <c r="AC25" s="195"/>
      <c r="AD25" s="195"/>
      <c r="AE25" s="195"/>
      <c r="AF25" s="195"/>
      <c r="AG25" s="195"/>
      <c r="AH25" s="195"/>
    </row>
    <row r="26" spans="2:34" s="50" customFormat="1" ht="15" x14ac:dyDescent="0.4">
      <c r="B26" s="50" t="str">
        <f>VLOOKUP(C26,Companies[],3,FALSE)</f>
        <v>&lt;Use Legal Entity Identifier if available&gt;</v>
      </c>
      <c r="C26" s="50" t="s">
        <v>1666</v>
      </c>
      <c r="D26" s="50" t="s">
        <v>1513</v>
      </c>
      <c r="E26" s="50" t="s">
        <v>1518</v>
      </c>
      <c r="F26" s="50" t="s">
        <v>997</v>
      </c>
      <c r="G26" s="50" t="s">
        <v>997</v>
      </c>
      <c r="H26" s="50" t="s">
        <v>1800</v>
      </c>
      <c r="I26" s="50" t="s">
        <v>1334</v>
      </c>
      <c r="J26" s="196"/>
      <c r="M26" s="50" t="s">
        <v>1717</v>
      </c>
      <c r="R26" s="195"/>
      <c r="S26" s="195"/>
      <c r="T26" s="195"/>
      <c r="U26" s="195"/>
      <c r="V26" s="195"/>
      <c r="W26" s="195"/>
      <c r="X26" s="195"/>
      <c r="Y26" s="195"/>
      <c r="Z26" s="195"/>
      <c r="AA26" s="195"/>
      <c r="AB26" s="195"/>
      <c r="AC26" s="195"/>
      <c r="AD26" s="195"/>
      <c r="AE26" s="195"/>
      <c r="AF26" s="195"/>
      <c r="AG26" s="195"/>
      <c r="AH26" s="195"/>
    </row>
    <row r="27" spans="2:34" s="50" customFormat="1" ht="15" x14ac:dyDescent="0.4">
      <c r="B27" s="50" t="str">
        <f>VLOOKUP(C27,Companies[],3,FALSE)</f>
        <v>&lt;Use Legal Entity Identifier if available&gt;</v>
      </c>
      <c r="C27" s="50" t="s">
        <v>1666</v>
      </c>
      <c r="D27" s="50" t="s">
        <v>1513</v>
      </c>
      <c r="E27" s="50" t="s">
        <v>1516</v>
      </c>
      <c r="F27" s="50" t="s">
        <v>997</v>
      </c>
      <c r="G27" s="50" t="s">
        <v>997</v>
      </c>
      <c r="H27" s="50" t="s">
        <v>1800</v>
      </c>
      <c r="I27" s="50" t="s">
        <v>1334</v>
      </c>
      <c r="J27" s="196"/>
      <c r="M27" s="50" t="s">
        <v>1717</v>
      </c>
      <c r="R27" s="195"/>
      <c r="S27" s="195"/>
      <c r="T27" s="195"/>
      <c r="U27" s="195"/>
      <c r="V27" s="195"/>
      <c r="W27" s="195"/>
      <c r="X27" s="195"/>
      <c r="Y27" s="195"/>
      <c r="Z27" s="195"/>
      <c r="AA27" s="195"/>
      <c r="AB27" s="195"/>
      <c r="AC27" s="195"/>
      <c r="AD27" s="195"/>
      <c r="AE27" s="195"/>
      <c r="AF27" s="195"/>
      <c r="AG27" s="195"/>
      <c r="AH27" s="195"/>
    </row>
    <row r="28" spans="2:34" s="50" customFormat="1" ht="15" x14ac:dyDescent="0.4">
      <c r="B28" s="50" t="str">
        <f>VLOOKUP(C28,Companies[],3,FALSE)</f>
        <v>&lt;Use Legal Entity Identifier if available&gt;</v>
      </c>
      <c r="C28" s="50" t="s">
        <v>1666</v>
      </c>
      <c r="D28" s="50" t="s">
        <v>1513</v>
      </c>
      <c r="E28" s="50" t="s">
        <v>1518</v>
      </c>
      <c r="F28" s="50" t="s">
        <v>997</v>
      </c>
      <c r="G28" s="50" t="s">
        <v>997</v>
      </c>
      <c r="H28" s="50" t="s">
        <v>1800</v>
      </c>
      <c r="I28" s="50" t="s">
        <v>1334</v>
      </c>
      <c r="J28" s="196"/>
      <c r="M28" s="50" t="s">
        <v>1717</v>
      </c>
      <c r="R28" s="195"/>
      <c r="S28" s="195"/>
      <c r="T28" s="195"/>
      <c r="U28" s="195"/>
      <c r="V28" s="195"/>
      <c r="W28" s="195"/>
      <c r="X28" s="195"/>
      <c r="Y28" s="195"/>
      <c r="Z28" s="195"/>
      <c r="AA28" s="195"/>
      <c r="AB28" s="195"/>
      <c r="AC28" s="195"/>
      <c r="AD28" s="195"/>
      <c r="AE28" s="195"/>
      <c r="AF28" s="195"/>
      <c r="AG28" s="195"/>
      <c r="AH28" s="195"/>
    </row>
    <row r="29" spans="2:34" s="50" customFormat="1" ht="15" x14ac:dyDescent="0.4">
      <c r="B29" s="50" t="str">
        <f>VLOOKUP(C29,Companies[],3,FALSE)</f>
        <v>&lt;Use Legal Entity Identifier if available&gt;</v>
      </c>
      <c r="C29" s="50" t="s">
        <v>1666</v>
      </c>
      <c r="D29" s="50" t="s">
        <v>1520</v>
      </c>
      <c r="E29" s="50" t="s">
        <v>1521</v>
      </c>
      <c r="F29" s="50" t="s">
        <v>997</v>
      </c>
      <c r="G29" s="50" t="s">
        <v>997</v>
      </c>
      <c r="H29" s="50" t="s">
        <v>1800</v>
      </c>
      <c r="I29" s="50" t="s">
        <v>1334</v>
      </c>
      <c r="J29" s="196"/>
      <c r="M29" s="50" t="s">
        <v>1717</v>
      </c>
      <c r="R29" s="195"/>
      <c r="S29" s="195"/>
      <c r="T29" s="195"/>
      <c r="U29" s="195"/>
      <c r="V29" s="195"/>
      <c r="W29" s="195"/>
      <c r="X29" s="195"/>
      <c r="Y29" s="195"/>
      <c r="Z29" s="195"/>
      <c r="AA29" s="195"/>
      <c r="AB29" s="195"/>
      <c r="AC29" s="195"/>
      <c r="AD29" s="195"/>
      <c r="AE29" s="195"/>
      <c r="AF29" s="195"/>
      <c r="AG29" s="195"/>
      <c r="AH29" s="195"/>
    </row>
    <row r="30" spans="2:34" s="50" customFormat="1" ht="15" x14ac:dyDescent="0.4">
      <c r="B30" s="50" t="str">
        <f>VLOOKUP(C30,Companies[],3,FALSE)</f>
        <v>&lt;Use Legal Entity Identifier if available&gt;</v>
      </c>
      <c r="C30" s="50" t="s">
        <v>1666</v>
      </c>
      <c r="D30" s="50" t="s">
        <v>1520</v>
      </c>
      <c r="E30" s="50" t="s">
        <v>1523</v>
      </c>
      <c r="F30" s="50" t="s">
        <v>997</v>
      </c>
      <c r="G30" s="50" t="s">
        <v>997</v>
      </c>
      <c r="H30" s="50" t="s">
        <v>1800</v>
      </c>
      <c r="I30" s="50" t="s">
        <v>1334</v>
      </c>
      <c r="J30" s="196"/>
      <c r="M30" s="50" t="s">
        <v>1717</v>
      </c>
      <c r="R30" s="195"/>
      <c r="S30" s="195"/>
      <c r="T30" s="195"/>
      <c r="U30" s="195"/>
      <c r="V30" s="195"/>
      <c r="W30" s="195"/>
      <c r="X30" s="195"/>
      <c r="Y30" s="195"/>
      <c r="Z30" s="195"/>
      <c r="AA30" s="195"/>
      <c r="AB30" s="195"/>
      <c r="AC30" s="195"/>
      <c r="AD30" s="195"/>
      <c r="AE30" s="195"/>
      <c r="AF30" s="195"/>
      <c r="AG30" s="195"/>
      <c r="AH30" s="195"/>
    </row>
    <row r="31" spans="2:34" s="50" customFormat="1" ht="15" x14ac:dyDescent="0.4">
      <c r="B31" s="197" t="str">
        <f>VLOOKUP(C31,Companies[],3,FALSE)</f>
        <v>&lt;Use Legal Entity Identifier if available&gt;</v>
      </c>
      <c r="C31" s="197" t="s">
        <v>1600</v>
      </c>
      <c r="H31" s="197"/>
      <c r="J31" s="196"/>
      <c r="R31" s="195"/>
      <c r="S31" s="195"/>
      <c r="T31" s="195"/>
      <c r="U31" s="195"/>
      <c r="V31" s="195"/>
      <c r="W31" s="195"/>
      <c r="X31" s="195"/>
      <c r="Y31" s="195"/>
      <c r="Z31" s="195"/>
      <c r="AA31" s="195"/>
      <c r="AB31" s="195"/>
      <c r="AC31" s="195"/>
      <c r="AD31" s="195"/>
      <c r="AE31" s="195"/>
      <c r="AF31" s="195"/>
      <c r="AG31" s="195"/>
      <c r="AH31" s="195"/>
    </row>
    <row r="32" spans="2:34" s="50" customFormat="1" ht="15.5" thickBot="1" x14ac:dyDescent="0.45">
      <c r="G32" s="198"/>
      <c r="Q32" s="195"/>
      <c r="R32" s="195"/>
      <c r="S32" s="195"/>
      <c r="T32" s="195"/>
      <c r="U32" s="195"/>
      <c r="V32" s="195"/>
      <c r="W32" s="195"/>
      <c r="X32" s="195"/>
      <c r="Y32" s="195"/>
      <c r="Z32" s="195"/>
      <c r="AA32" s="195"/>
      <c r="AB32" s="195"/>
      <c r="AC32" s="195"/>
      <c r="AD32" s="195"/>
      <c r="AE32" s="195"/>
      <c r="AF32" s="195"/>
      <c r="AG32" s="195"/>
    </row>
    <row r="33" spans="3:33" s="50" customFormat="1" ht="15.5" thickBot="1" x14ac:dyDescent="0.45">
      <c r="G33" s="198"/>
      <c r="H33" s="199" t="s">
        <v>2002</v>
      </c>
      <c r="I33" s="200"/>
      <c r="J33" s="201">
        <f>SUMIF(Table10[Reporting currency],"USD",Table10[Revenue value])+(IFERROR(SUMIF(Table10[Reporting currency],"&lt;&gt;USD",Table10[Revenue value])/'Part 1 - About'!$E$45,0))</f>
        <v>14625000</v>
      </c>
      <c r="Q33" s="195"/>
      <c r="R33" s="195"/>
      <c r="S33" s="195"/>
      <c r="T33" s="195"/>
      <c r="U33" s="195"/>
      <c r="V33" s="195"/>
      <c r="W33" s="195"/>
      <c r="X33" s="195"/>
      <c r="Y33" s="195"/>
      <c r="Z33" s="195"/>
      <c r="AA33" s="195"/>
      <c r="AB33" s="195"/>
      <c r="AC33" s="195"/>
      <c r="AD33" s="195"/>
      <c r="AE33" s="195"/>
      <c r="AF33" s="195"/>
      <c r="AG33" s="195"/>
    </row>
    <row r="34" spans="3:33" s="50" customFormat="1" ht="15.5" thickBot="1" x14ac:dyDescent="0.45">
      <c r="G34" s="198"/>
      <c r="H34" s="258"/>
      <c r="I34" s="258"/>
      <c r="J34" s="259"/>
      <c r="Q34" s="195"/>
      <c r="R34" s="195"/>
      <c r="S34" s="195"/>
      <c r="T34" s="195"/>
      <c r="U34" s="195"/>
      <c r="V34" s="195"/>
      <c r="W34" s="195"/>
      <c r="X34" s="195"/>
      <c r="Y34" s="195"/>
      <c r="Z34" s="195"/>
      <c r="AA34" s="195"/>
      <c r="AB34" s="195"/>
      <c r="AC34" s="195"/>
      <c r="AD34" s="195"/>
      <c r="AE34" s="195"/>
      <c r="AF34" s="195"/>
      <c r="AG34" s="195"/>
    </row>
    <row r="35" spans="3:33" s="50" customFormat="1" ht="16.5" thickBot="1" x14ac:dyDescent="0.45">
      <c r="G35" s="198"/>
      <c r="H35" s="256" t="str">
        <f>"Total in "&amp;'Part 1 - About'!$E$44</f>
        <v>Total in XXX</v>
      </c>
      <c r="I35" s="200"/>
      <c r="J35" s="201">
        <f>IF('Part 1 - About'!$E$44="USD",0,SUMIF(Table10[Reporting currency],'Part 1 - About'!$E$44,Table10[Revenue value]))+(IFERROR(SUMIF(Table10[Reporting currency],"USD",Table10[Revenue value])*'Part 1 - About'!$E$45,0))</f>
        <v>0</v>
      </c>
      <c r="Q35" s="195"/>
      <c r="R35" s="195"/>
      <c r="S35" s="195"/>
      <c r="T35" s="195"/>
      <c r="U35" s="195"/>
      <c r="V35" s="195"/>
      <c r="W35" s="195"/>
      <c r="X35" s="195"/>
      <c r="Y35" s="195"/>
      <c r="Z35" s="195"/>
      <c r="AA35" s="195"/>
      <c r="AB35" s="195"/>
      <c r="AC35" s="195"/>
      <c r="AD35" s="195"/>
      <c r="AE35" s="195"/>
      <c r="AF35" s="195"/>
      <c r="AG35" s="195"/>
    </row>
    <row r="36" spans="3:33" s="50" customFormat="1" ht="15" x14ac:dyDescent="0.4">
      <c r="Q36" s="195"/>
      <c r="R36" s="195"/>
      <c r="S36" s="195"/>
      <c r="T36" s="195"/>
      <c r="U36" s="195"/>
      <c r="V36" s="195"/>
      <c r="W36" s="195"/>
      <c r="X36" s="195"/>
      <c r="Y36" s="195"/>
      <c r="Z36" s="195"/>
      <c r="AA36" s="195"/>
      <c r="AB36" s="195"/>
      <c r="AC36" s="195"/>
      <c r="AD36" s="195"/>
      <c r="AE36" s="195"/>
      <c r="AF36" s="195"/>
      <c r="AG36" s="195"/>
    </row>
    <row r="37" spans="3:33" ht="23.25" customHeight="1" x14ac:dyDescent="0.35">
      <c r="C37" s="317" t="s">
        <v>1590</v>
      </c>
      <c r="D37" s="317"/>
      <c r="E37" s="317"/>
      <c r="F37" s="317"/>
      <c r="G37" s="317"/>
      <c r="H37" s="317"/>
      <c r="I37" s="317"/>
      <c r="J37" s="317"/>
      <c r="K37" s="317"/>
      <c r="L37" s="317"/>
      <c r="M37" s="317"/>
      <c r="N37" s="317"/>
    </row>
    <row r="38" spans="3:33" s="50" customFormat="1" ht="15" x14ac:dyDescent="0.4">
      <c r="C38" s="315" t="s">
        <v>1591</v>
      </c>
      <c r="D38" s="315"/>
      <c r="E38" s="315"/>
      <c r="F38" s="315"/>
      <c r="G38" s="315"/>
      <c r="H38" s="315"/>
      <c r="I38" s="315"/>
      <c r="J38" s="315"/>
      <c r="K38" s="315"/>
      <c r="L38" s="315"/>
      <c r="M38" s="315"/>
      <c r="N38" s="315"/>
      <c r="Q38" s="195"/>
      <c r="R38" s="195"/>
      <c r="S38" s="195"/>
      <c r="T38" s="195"/>
      <c r="U38" s="195"/>
      <c r="V38" s="195"/>
      <c r="W38" s="195"/>
      <c r="X38" s="195"/>
      <c r="Y38" s="195"/>
      <c r="Z38" s="195"/>
      <c r="AA38" s="195"/>
      <c r="AB38" s="195"/>
      <c r="AC38" s="195"/>
      <c r="AD38" s="195"/>
      <c r="AE38" s="195"/>
      <c r="AF38" s="195"/>
      <c r="AG38" s="195"/>
    </row>
    <row r="39" spans="3:33" s="50" customFormat="1" ht="15" x14ac:dyDescent="0.4">
      <c r="C39" s="315"/>
      <c r="D39" s="315"/>
      <c r="E39" s="315"/>
      <c r="F39" s="315"/>
      <c r="G39" s="315"/>
      <c r="H39" s="315"/>
      <c r="I39" s="315"/>
      <c r="J39" s="315"/>
      <c r="K39" s="315"/>
      <c r="L39" s="315"/>
      <c r="M39" s="315"/>
      <c r="N39" s="315"/>
      <c r="Q39" s="195"/>
      <c r="R39" s="195"/>
      <c r="S39" s="195"/>
      <c r="T39" s="195"/>
      <c r="U39" s="195"/>
      <c r="V39" s="195"/>
      <c r="W39" s="195"/>
      <c r="X39" s="195"/>
      <c r="Y39" s="195"/>
      <c r="Z39" s="195"/>
      <c r="AA39" s="195"/>
      <c r="AB39" s="195"/>
      <c r="AC39" s="195"/>
      <c r="AD39" s="195"/>
      <c r="AE39" s="195"/>
      <c r="AF39" s="195"/>
      <c r="AG39" s="195"/>
    </row>
    <row r="40" spans="3:33" s="50" customFormat="1" ht="15" x14ac:dyDescent="0.4">
      <c r="C40" s="315" t="s">
        <v>1576</v>
      </c>
      <c r="D40" s="315"/>
      <c r="E40" s="315"/>
      <c r="F40" s="315"/>
      <c r="G40" s="315"/>
      <c r="H40" s="315"/>
      <c r="I40" s="315"/>
      <c r="J40" s="315"/>
      <c r="K40" s="315"/>
      <c r="L40" s="315"/>
      <c r="M40" s="315"/>
      <c r="N40" s="315"/>
      <c r="Q40" s="195"/>
      <c r="R40" s="195"/>
      <c r="S40" s="195"/>
      <c r="T40" s="195"/>
      <c r="U40" s="195"/>
      <c r="V40" s="195"/>
      <c r="W40" s="195"/>
      <c r="X40" s="195"/>
      <c r="Y40" s="195"/>
      <c r="Z40" s="195"/>
      <c r="AA40" s="195"/>
      <c r="AB40" s="195"/>
      <c r="AC40" s="195"/>
      <c r="AD40" s="195"/>
      <c r="AE40" s="195"/>
      <c r="AF40" s="195"/>
      <c r="AG40" s="195"/>
    </row>
    <row r="41" spans="3:33" s="50" customFormat="1" ht="15" x14ac:dyDescent="0.4">
      <c r="C41" s="315" t="s">
        <v>1577</v>
      </c>
      <c r="D41" s="315"/>
      <c r="E41" s="315"/>
      <c r="F41" s="315"/>
      <c r="G41" s="315"/>
      <c r="H41" s="315"/>
      <c r="I41" s="315"/>
      <c r="J41" s="315"/>
      <c r="K41" s="315"/>
      <c r="L41" s="315"/>
      <c r="M41" s="315"/>
      <c r="N41" s="315"/>
      <c r="Q41" s="195"/>
      <c r="R41" s="195"/>
      <c r="S41" s="195"/>
      <c r="T41" s="195"/>
      <c r="U41" s="195"/>
      <c r="V41" s="195"/>
      <c r="W41" s="195"/>
      <c r="X41" s="195"/>
      <c r="Y41" s="195"/>
      <c r="Z41" s="195"/>
      <c r="AA41" s="195"/>
      <c r="AB41" s="195"/>
      <c r="AC41" s="195"/>
      <c r="AD41" s="195"/>
      <c r="AE41" s="195"/>
      <c r="AF41" s="195"/>
      <c r="AG41" s="195"/>
    </row>
    <row r="42" spans="3:33" s="50" customFormat="1" ht="15" x14ac:dyDescent="0.4">
      <c r="C42" s="315" t="s">
        <v>1578</v>
      </c>
      <c r="D42" s="315"/>
      <c r="E42" s="315"/>
      <c r="F42" s="315"/>
      <c r="G42" s="315"/>
      <c r="H42" s="315"/>
      <c r="I42" s="315"/>
      <c r="J42" s="315"/>
      <c r="K42" s="315"/>
      <c r="L42" s="315"/>
      <c r="M42" s="315"/>
      <c r="N42" s="315"/>
      <c r="Q42" s="195"/>
      <c r="R42" s="195"/>
      <c r="S42" s="195"/>
      <c r="T42" s="195"/>
      <c r="U42" s="195"/>
      <c r="V42" s="195"/>
      <c r="W42" s="195"/>
      <c r="X42" s="195"/>
      <c r="Y42" s="195"/>
      <c r="Z42" s="195"/>
      <c r="AA42" s="195"/>
      <c r="AB42" s="195"/>
      <c r="AC42" s="195"/>
      <c r="AD42" s="195"/>
      <c r="AE42" s="195"/>
      <c r="AF42" s="195"/>
      <c r="AG42" s="195"/>
    </row>
    <row r="43" spans="3:33" s="50" customFormat="1" ht="15" x14ac:dyDescent="0.4">
      <c r="C43" s="315" t="s">
        <v>1579</v>
      </c>
      <c r="D43" s="315"/>
      <c r="E43" s="315"/>
      <c r="F43" s="315"/>
      <c r="G43" s="315"/>
      <c r="H43" s="315"/>
      <c r="I43" s="315"/>
      <c r="J43" s="315"/>
      <c r="K43" s="315"/>
      <c r="L43" s="315"/>
      <c r="M43" s="315"/>
      <c r="N43" s="315"/>
      <c r="Q43" s="195"/>
      <c r="R43" s="195"/>
      <c r="S43" s="195"/>
      <c r="T43" s="195"/>
      <c r="U43" s="195"/>
      <c r="V43" s="195"/>
      <c r="W43" s="195"/>
      <c r="X43" s="195"/>
      <c r="Y43" s="195"/>
      <c r="Z43" s="195"/>
      <c r="AA43" s="195"/>
      <c r="AB43" s="195"/>
      <c r="AC43" s="195"/>
      <c r="AD43" s="195"/>
      <c r="AE43" s="195"/>
      <c r="AF43" s="195"/>
      <c r="AG43" s="195"/>
    </row>
    <row r="44" spans="3:33" s="50" customFormat="1" ht="15" x14ac:dyDescent="0.4">
      <c r="C44" s="315" t="s">
        <v>1580</v>
      </c>
      <c r="D44" s="315"/>
      <c r="E44" s="315"/>
      <c r="F44" s="315"/>
      <c r="G44" s="315"/>
      <c r="H44" s="315"/>
      <c r="I44" s="315"/>
      <c r="J44" s="315"/>
      <c r="K44" s="315"/>
      <c r="L44" s="315"/>
      <c r="M44" s="315"/>
      <c r="N44" s="315"/>
      <c r="Q44" s="195"/>
      <c r="R44" s="195"/>
      <c r="S44" s="195"/>
      <c r="T44" s="195"/>
      <c r="U44" s="195"/>
      <c r="V44" s="195"/>
      <c r="W44" s="195"/>
      <c r="X44" s="195"/>
      <c r="Y44" s="195"/>
      <c r="Z44" s="195"/>
      <c r="AA44" s="195"/>
      <c r="AB44" s="195"/>
      <c r="AC44" s="195"/>
      <c r="AD44" s="195"/>
      <c r="AE44" s="195"/>
      <c r="AF44" s="195"/>
      <c r="AG44" s="195"/>
    </row>
    <row r="45" spans="3:33" s="50" customFormat="1" ht="15" x14ac:dyDescent="0.4">
      <c r="C45" s="315"/>
      <c r="D45" s="315"/>
      <c r="E45" s="315"/>
      <c r="F45" s="315"/>
      <c r="G45" s="315"/>
      <c r="H45" s="315"/>
      <c r="I45" s="315"/>
      <c r="J45" s="315"/>
      <c r="K45" s="315"/>
      <c r="L45" s="315"/>
      <c r="M45" s="315"/>
      <c r="N45" s="315"/>
      <c r="Q45" s="195"/>
      <c r="R45" s="195"/>
      <c r="S45" s="195"/>
      <c r="T45" s="195"/>
      <c r="U45" s="195"/>
      <c r="V45" s="195"/>
      <c r="W45" s="195"/>
      <c r="X45" s="195"/>
      <c r="Y45" s="195"/>
      <c r="Z45" s="195"/>
      <c r="AA45" s="195"/>
      <c r="AB45" s="195"/>
      <c r="AC45" s="195"/>
      <c r="AD45" s="195"/>
      <c r="AE45" s="195"/>
      <c r="AF45" s="195"/>
      <c r="AG45" s="195"/>
    </row>
    <row r="46" spans="3:33" s="50" customFormat="1" ht="16.5" customHeight="1" thickBot="1" x14ac:dyDescent="0.45">
      <c r="C46" s="319"/>
      <c r="D46" s="319"/>
      <c r="E46" s="319"/>
      <c r="F46" s="319"/>
      <c r="G46" s="319"/>
      <c r="H46" s="319"/>
      <c r="I46" s="319"/>
      <c r="J46" s="319"/>
      <c r="K46" s="319"/>
      <c r="L46" s="319"/>
      <c r="M46" s="319"/>
      <c r="N46" s="319"/>
      <c r="Q46" s="195"/>
      <c r="R46" s="195"/>
      <c r="S46" s="195"/>
      <c r="T46" s="195"/>
      <c r="U46" s="195"/>
      <c r="V46" s="195"/>
      <c r="W46" s="195"/>
      <c r="X46" s="195"/>
      <c r="Y46" s="195"/>
      <c r="Z46" s="195"/>
      <c r="AA46" s="195"/>
      <c r="AB46" s="195"/>
      <c r="AC46" s="195"/>
      <c r="AD46" s="195"/>
      <c r="AE46" s="195"/>
      <c r="AF46" s="195"/>
      <c r="AG46" s="195"/>
    </row>
    <row r="47" spans="3:33" s="50" customFormat="1" ht="15" x14ac:dyDescent="0.4">
      <c r="C47" s="313"/>
      <c r="D47" s="313"/>
      <c r="E47" s="313"/>
      <c r="F47" s="313"/>
      <c r="G47" s="313"/>
      <c r="H47" s="313"/>
      <c r="I47" s="313"/>
      <c r="J47" s="313"/>
      <c r="K47" s="313"/>
      <c r="L47" s="313"/>
      <c r="M47" s="313"/>
      <c r="N47" s="313"/>
      <c r="Q47" s="195"/>
      <c r="R47" s="195"/>
      <c r="S47" s="195"/>
      <c r="T47" s="195"/>
      <c r="U47" s="195"/>
      <c r="V47" s="195"/>
      <c r="W47" s="195"/>
      <c r="X47" s="195"/>
      <c r="Y47" s="195"/>
      <c r="Z47" s="195"/>
      <c r="AA47" s="195"/>
      <c r="AB47" s="195"/>
      <c r="AC47" s="195"/>
      <c r="AD47" s="195"/>
      <c r="AE47" s="195"/>
      <c r="AF47" s="195"/>
      <c r="AG47" s="195"/>
    </row>
    <row r="48" spans="3:33" s="50" customFormat="1" ht="15.5" thickBot="1" x14ac:dyDescent="0.45">
      <c r="C48" s="286" t="s">
        <v>1894</v>
      </c>
      <c r="D48" s="287"/>
      <c r="E48" s="287"/>
      <c r="F48" s="287"/>
      <c r="G48" s="287"/>
      <c r="H48" s="287"/>
      <c r="I48" s="287"/>
      <c r="J48" s="287"/>
      <c r="K48" s="287"/>
      <c r="L48" s="287"/>
      <c r="M48" s="287"/>
      <c r="N48" s="287"/>
      <c r="Q48" s="195"/>
      <c r="R48" s="195"/>
      <c r="S48" s="195"/>
      <c r="T48" s="195"/>
      <c r="U48" s="195"/>
      <c r="V48" s="195"/>
      <c r="W48" s="195"/>
      <c r="X48" s="195"/>
      <c r="Y48" s="195"/>
      <c r="Z48" s="195"/>
      <c r="AA48" s="195"/>
      <c r="AB48" s="195"/>
      <c r="AC48" s="195"/>
      <c r="AD48" s="195"/>
      <c r="AE48" s="195"/>
      <c r="AF48" s="195"/>
      <c r="AG48" s="195"/>
    </row>
    <row r="49" spans="3:33" s="50" customFormat="1" ht="15" x14ac:dyDescent="0.4">
      <c r="C49" s="288" t="s">
        <v>1913</v>
      </c>
      <c r="D49" s="289"/>
      <c r="E49" s="289"/>
      <c r="F49" s="289"/>
      <c r="G49" s="289"/>
      <c r="H49" s="289"/>
      <c r="I49" s="289"/>
      <c r="J49" s="289"/>
      <c r="K49" s="289"/>
      <c r="L49" s="289"/>
      <c r="M49" s="289"/>
      <c r="N49" s="289"/>
      <c r="Q49" s="195"/>
      <c r="R49" s="195"/>
      <c r="S49" s="195"/>
      <c r="T49" s="195"/>
      <c r="U49" s="195"/>
      <c r="V49" s="195"/>
      <c r="W49" s="195"/>
      <c r="X49" s="195"/>
      <c r="Y49" s="195"/>
      <c r="Z49" s="195"/>
      <c r="AA49" s="195"/>
      <c r="AB49" s="195"/>
      <c r="AC49" s="195"/>
      <c r="AD49" s="195"/>
      <c r="AE49" s="195"/>
      <c r="AF49" s="195"/>
      <c r="AG49" s="195"/>
    </row>
    <row r="50" spans="3:33" s="50" customFormat="1" ht="15.5" thickBot="1" x14ac:dyDescent="0.45">
      <c r="C50" s="299"/>
      <c r="D50" s="299"/>
      <c r="E50" s="299"/>
      <c r="F50" s="299"/>
      <c r="G50" s="299"/>
      <c r="H50" s="299"/>
      <c r="I50" s="299"/>
      <c r="J50" s="299"/>
      <c r="K50" s="299"/>
      <c r="L50" s="299"/>
      <c r="M50" s="299"/>
      <c r="N50" s="299"/>
      <c r="Q50" s="195"/>
      <c r="R50" s="195"/>
      <c r="S50" s="195"/>
      <c r="T50" s="195"/>
      <c r="U50" s="195"/>
      <c r="V50" s="195"/>
      <c r="W50" s="195"/>
      <c r="X50" s="195"/>
      <c r="Y50" s="195"/>
      <c r="Z50" s="195"/>
      <c r="AA50" s="195"/>
      <c r="AB50" s="195"/>
      <c r="AC50" s="195"/>
      <c r="AD50" s="195"/>
      <c r="AE50" s="195"/>
      <c r="AF50" s="195"/>
      <c r="AG50" s="195"/>
    </row>
    <row r="51" spans="3:33" s="50" customFormat="1" ht="15" x14ac:dyDescent="0.4">
      <c r="C51" s="274" t="s">
        <v>1893</v>
      </c>
      <c r="D51" s="274"/>
      <c r="E51" s="274"/>
      <c r="F51" s="274"/>
      <c r="G51" s="274"/>
      <c r="H51" s="274"/>
      <c r="I51" s="274"/>
      <c r="J51" s="274"/>
      <c r="K51" s="274"/>
      <c r="L51" s="274"/>
      <c r="M51" s="274"/>
      <c r="N51" s="274"/>
      <c r="Q51" s="195"/>
      <c r="R51" s="195"/>
      <c r="S51" s="195"/>
      <c r="T51" s="195"/>
      <c r="U51" s="195"/>
      <c r="V51" s="195"/>
      <c r="W51" s="195"/>
      <c r="X51" s="195"/>
      <c r="Y51" s="195"/>
      <c r="Z51" s="195"/>
      <c r="AA51" s="195"/>
      <c r="AB51" s="195"/>
      <c r="AC51" s="195"/>
      <c r="AD51" s="195"/>
      <c r="AE51" s="195"/>
      <c r="AF51" s="195"/>
      <c r="AG51" s="195"/>
    </row>
    <row r="52" spans="3:33" s="50" customFormat="1" ht="15.75" customHeight="1" x14ac:dyDescent="0.4">
      <c r="C52" s="265" t="s">
        <v>1914</v>
      </c>
      <c r="D52" s="265"/>
      <c r="E52" s="265"/>
      <c r="F52" s="265"/>
      <c r="G52" s="265"/>
      <c r="H52" s="265"/>
      <c r="I52" s="265"/>
      <c r="J52" s="265"/>
      <c r="K52" s="265"/>
      <c r="L52" s="265"/>
      <c r="M52" s="265"/>
      <c r="N52" s="265"/>
      <c r="Q52" s="195"/>
      <c r="R52" s="195"/>
      <c r="S52" s="195"/>
      <c r="T52" s="195"/>
      <c r="U52" s="195"/>
      <c r="V52" s="195"/>
      <c r="W52" s="195"/>
      <c r="X52" s="195"/>
      <c r="Y52" s="195"/>
      <c r="Z52" s="195"/>
      <c r="AA52" s="195"/>
      <c r="AB52" s="195"/>
      <c r="AC52" s="195"/>
      <c r="AD52" s="195"/>
      <c r="AE52" s="195"/>
      <c r="AF52" s="195"/>
      <c r="AG52" s="195"/>
    </row>
    <row r="53" spans="3:33" s="50" customFormat="1" ht="15" x14ac:dyDescent="0.4">
      <c r="C53" s="274" t="s">
        <v>1915</v>
      </c>
      <c r="D53" s="274"/>
      <c r="E53" s="274"/>
      <c r="F53" s="274"/>
      <c r="G53" s="274"/>
      <c r="H53" s="274"/>
      <c r="I53" s="274"/>
      <c r="J53" s="274"/>
      <c r="K53" s="274"/>
      <c r="L53" s="274"/>
      <c r="M53" s="274"/>
      <c r="N53" s="274"/>
      <c r="Q53" s="195"/>
      <c r="R53" s="195"/>
      <c r="S53" s="195"/>
      <c r="T53" s="195"/>
      <c r="U53" s="195"/>
      <c r="V53" s="195"/>
      <c r="W53" s="195"/>
      <c r="X53" s="195"/>
      <c r="Y53" s="195"/>
      <c r="Z53" s="195"/>
      <c r="AA53" s="195"/>
      <c r="AB53" s="195"/>
      <c r="AC53" s="195"/>
      <c r="AD53" s="195"/>
      <c r="AE53" s="195"/>
      <c r="AF53" s="195"/>
      <c r="AG53" s="195"/>
    </row>
    <row r="56" spans="3:33" x14ac:dyDescent="0.35">
      <c r="J56" s="260"/>
    </row>
    <row r="57" spans="3:33" x14ac:dyDescent="0.35">
      <c r="J57" s="260"/>
      <c r="K57" s="262"/>
    </row>
    <row r="59" spans="3:33" x14ac:dyDescent="0.35">
      <c r="J59" s="261"/>
      <c r="K59" s="262"/>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53:N53"/>
    <mergeCell ref="B13:N13"/>
    <mergeCell ref="C47:N47"/>
    <mergeCell ref="C48:N48"/>
    <mergeCell ref="C49:N49"/>
    <mergeCell ref="C50:N50"/>
    <mergeCell ref="C51:N51"/>
    <mergeCell ref="C52:N52"/>
    <mergeCell ref="C46:N46"/>
    <mergeCell ref="C2:N2"/>
    <mergeCell ref="C3:N3"/>
    <mergeCell ref="C4:N4"/>
    <mergeCell ref="C5:N5"/>
    <mergeCell ref="C6:N6"/>
    <mergeCell ref="C7:N7"/>
    <mergeCell ref="C8:N8"/>
    <mergeCell ref="C9:N9"/>
    <mergeCell ref="C44:N44"/>
    <mergeCell ref="C45:N45"/>
    <mergeCell ref="C10:N10"/>
    <mergeCell ref="C11:N11"/>
    <mergeCell ref="C37:N37"/>
    <mergeCell ref="C38:N38"/>
    <mergeCell ref="C39:N39"/>
    <mergeCell ref="C40:N40"/>
    <mergeCell ref="C41:N41"/>
    <mergeCell ref="C42:N42"/>
    <mergeCell ref="C43:N43"/>
  </mergeCells>
  <dataValidations xWindow="1133" yWindow="562" count="13">
    <dataValidation type="list" allowBlank="1" showInputMessage="1" showErrorMessage="1" sqref="D15:D31" xr:uid="{3D63B995-AC0B-4208-BD62-9C408DE48CDF}">
      <formula1>Government_entities_list</formula1>
    </dataValidation>
    <dataValidation type="list" allowBlank="1" showInputMessage="1" showErrorMessage="1" sqref="I15:I30" xr:uid="{D122FD09-F6C9-4F3D-A48A-BB98A1F564D3}">
      <formula1>Currency_code_list</formula1>
    </dataValidation>
    <dataValidation type="textLength" allowBlank="1" showInputMessage="1" showErrorMessage="1" errorTitle="Please do not edit these cells" error="Please do not edit these cells" sqref="C37:N38" xr:uid="{5BD11D2E-7C8F-496F-A0AD-C865F4EBDE8D}">
      <formula1>10000</formula1>
      <formula2>50000</formula2>
    </dataValidation>
    <dataValidation type="list" allowBlank="1" showInputMessage="1" showErrorMessage="1" sqref="B15:B31" xr:uid="{2BF32111-BE6B-4DF0-BCF7-817B9CC3189C}">
      <formula1>Sector_list</formula1>
    </dataValidation>
    <dataValidation type="list" allowBlank="1" showInputMessage="1" showErrorMessage="1" sqref="F15:G31 K15:K31" xr:uid="{6330F492-8F41-4B18-8338-9C60C4BF1F85}">
      <formula1>Simple_options_list</formula1>
    </dataValidation>
    <dataValidation type="list" showInputMessage="1" showErrorMessage="1" sqref="H15:H31" xr:uid="{A6114BF9-8164-40A8-BE5B-291A21E8C59E}">
      <formula1>Projectname</formula1>
    </dataValidation>
    <dataValidation type="list" showInputMessage="1" showErrorMessage="1" sqref="C15:C31"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31" xr:uid="{F8CA824B-C2B6-41DA-B529-F048E26CDA85}">
      <formula1>"&lt;Select unit&gt;,Sm3,Sm3 o.e.,Barrels,Tonnes,oz,carats,Scf"</formula1>
    </dataValidation>
    <dataValidation type="textLength" allowBlank="1" showInputMessage="1" showErrorMessage="1" sqref="B1:O14 O37:O53 A1:A53 B46:N53 B32:G36 K32:O36 J32:J34 H32:I32 H34:I34 H36:J36" xr:uid="{FA9D5B36-9236-43A9-B346-F91F9A7BA7B2}">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15:L31" xr:uid="{645E0D20-6279-4C3E-A19C-F3A7886D2D5E}">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31" xr:uid="{FE01652F-8EB5-4B64-AB8F-A52C0CC80CED}">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31" xr:uid="{869125D6-CA61-4F7B-AB37-BA3A25D777C0}">
      <formula1>Revenue_stream_list</formula1>
    </dataValidation>
    <dataValidation type="whole" allowBlank="1" showInputMessage="1" showErrorMessage="1" sqref="H33:I33 H35:I35" xr:uid="{5B7817A7-11FB-42D9-9460-F44DC212A83E}">
      <formula1>1</formula1>
      <formula2>2</formula2>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49:G49" r:id="rId3" display="Give us your feedback or report a conflict in the data! Write to us at  data@eiti.org" xr:uid="{72442048-902D-4FAE-8A16-3DE60997178A}"/>
    <hyperlink ref="C48:G48"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796875" defaultRowHeight="14" x14ac:dyDescent="0.35"/>
  <cols>
    <col min="1" max="1" width="38.81640625" style="2" bestFit="1" customWidth="1"/>
    <col min="2" max="3" width="17.54296875" style="2" customWidth="1"/>
    <col min="4" max="7" width="26.453125" style="2" customWidth="1"/>
    <col min="8" max="8" width="9.1796875" style="2"/>
    <col min="9" max="9" width="24.453125" style="2" customWidth="1"/>
    <col min="10" max="10" width="28.54296875" style="2" customWidth="1"/>
    <col min="11" max="11" width="20.453125" style="2" bestFit="1" customWidth="1"/>
    <col min="12" max="13" width="9.1796875" style="2"/>
    <col min="14" max="14" width="17.453125" style="2" customWidth="1"/>
    <col min="15" max="15" width="23.453125" style="2" customWidth="1"/>
    <col min="16" max="16" width="13.54296875" style="2" customWidth="1"/>
    <col min="17" max="18" width="9.1796875" style="2"/>
    <col min="19" max="19" width="15.81640625" style="2" customWidth="1"/>
    <col min="20" max="20" width="10.81640625" style="2" customWidth="1"/>
    <col min="21" max="26" width="9.1796875" style="2"/>
    <col min="27" max="27" width="10.453125" style="2" customWidth="1"/>
    <col min="28" max="28" width="9.1796875" style="2"/>
    <col min="29" max="29" width="15.54296875" style="2" customWidth="1"/>
    <col min="30" max="30" width="9.1796875" style="2"/>
    <col min="31" max="31" width="16" style="2" customWidth="1"/>
    <col min="32" max="16384" width="9.1796875" style="2"/>
  </cols>
  <sheetData>
    <row r="1" spans="1:31" x14ac:dyDescent="0.35">
      <c r="A1" s="1" t="s">
        <v>982</v>
      </c>
      <c r="I1" s="1" t="s">
        <v>998</v>
      </c>
      <c r="K1" s="1" t="s">
        <v>1342</v>
      </c>
      <c r="N1" s="1" t="s">
        <v>1355</v>
      </c>
      <c r="S1" s="1" t="s">
        <v>1474</v>
      </c>
      <c r="AA1" s="1" t="s">
        <v>1601</v>
      </c>
      <c r="AC1" s="1" t="s">
        <v>1608</v>
      </c>
      <c r="AE1" s="1" t="s">
        <v>1877</v>
      </c>
    </row>
    <row r="2" spans="1:31" ht="14.5" x14ac:dyDescent="0.35">
      <c r="A2" s="1" t="s">
        <v>735</v>
      </c>
      <c r="B2" s="1" t="s">
        <v>736</v>
      </c>
      <c r="C2" s="1" t="s">
        <v>737</v>
      </c>
      <c r="D2" s="1" t="s">
        <v>738</v>
      </c>
      <c r="E2" s="1" t="s">
        <v>1319</v>
      </c>
      <c r="F2" s="1" t="s">
        <v>1320</v>
      </c>
      <c r="G2" s="1" t="s">
        <v>1007</v>
      </c>
      <c r="I2" s="2" t="s">
        <v>999</v>
      </c>
      <c r="K2" s="2" t="s">
        <v>999</v>
      </c>
      <c r="N2" s="7" t="s">
        <v>1426</v>
      </c>
      <c r="O2" s="7" t="s">
        <v>1427</v>
      </c>
      <c r="P2" s="7" t="s">
        <v>1428</v>
      </c>
      <c r="S2" s="1" t="s">
        <v>1475</v>
      </c>
      <c r="T2" s="1" t="s">
        <v>1473</v>
      </c>
      <c r="U2" s="1" t="s">
        <v>1437</v>
      </c>
      <c r="V2" s="1" t="s">
        <v>1490</v>
      </c>
      <c r="W2" s="1" t="s">
        <v>1491</v>
      </c>
      <c r="X2" s="1" t="s">
        <v>1492</v>
      </c>
      <c r="Y2" s="1" t="s">
        <v>1493</v>
      </c>
      <c r="AA2" s="1" t="s">
        <v>1496</v>
      </c>
      <c r="AC2" s="2" t="s">
        <v>1607</v>
      </c>
      <c r="AE2" s="2" t="s">
        <v>1882</v>
      </c>
    </row>
    <row r="3" spans="1:31" x14ac:dyDescent="0.35">
      <c r="A3" s="2" t="s">
        <v>681</v>
      </c>
      <c r="B3" s="2" t="s">
        <v>682</v>
      </c>
      <c r="C3" s="2" t="s">
        <v>683</v>
      </c>
      <c r="D3" s="2" t="s">
        <v>970</v>
      </c>
      <c r="E3" s="2" t="s">
        <v>1200</v>
      </c>
      <c r="F3" s="2">
        <v>840</v>
      </c>
      <c r="G3" s="2" t="s">
        <v>1201</v>
      </c>
      <c r="I3" s="2" t="s">
        <v>1602</v>
      </c>
      <c r="K3" s="10" t="s">
        <v>2001</v>
      </c>
      <c r="N3" s="8" t="s">
        <v>1356</v>
      </c>
      <c r="O3" s="8" t="s">
        <v>1862</v>
      </c>
      <c r="P3" s="9" t="s">
        <v>1779</v>
      </c>
      <c r="S3" s="2" t="s">
        <v>1542</v>
      </c>
      <c r="T3" s="2" t="s">
        <v>1543</v>
      </c>
      <c r="U3" s="2" t="s">
        <v>1440</v>
      </c>
      <c r="V3" s="2" t="s">
        <v>1476</v>
      </c>
      <c r="W3" s="2" t="s">
        <v>1477</v>
      </c>
      <c r="X3" s="2" t="s">
        <v>1542</v>
      </c>
      <c r="Y3" s="2" t="s">
        <v>1542</v>
      </c>
      <c r="AA3" s="2" t="s">
        <v>1497</v>
      </c>
      <c r="AC3" s="2" t="s">
        <v>1609</v>
      </c>
      <c r="AE3" s="2" t="s">
        <v>1878</v>
      </c>
    </row>
    <row r="4" spans="1:31" x14ac:dyDescent="0.35">
      <c r="A4" s="2" t="s">
        <v>6</v>
      </c>
      <c r="B4" s="2" t="s">
        <v>7</v>
      </c>
      <c r="C4" s="2" t="s">
        <v>8</v>
      </c>
      <c r="D4" s="2" t="s">
        <v>739</v>
      </c>
      <c r="E4" s="2" t="s">
        <v>1010</v>
      </c>
      <c r="F4" s="2">
        <v>971</v>
      </c>
      <c r="G4" s="2" t="s">
        <v>1011</v>
      </c>
      <c r="I4" s="2" t="s">
        <v>997</v>
      </c>
      <c r="K4" s="11" t="s">
        <v>1614</v>
      </c>
      <c r="N4" s="8" t="s">
        <v>1357</v>
      </c>
      <c r="O4" s="8" t="s">
        <v>1827</v>
      </c>
      <c r="P4" s="9" t="s">
        <v>1743</v>
      </c>
      <c r="S4" s="2" t="s">
        <v>1544</v>
      </c>
      <c r="T4" s="2" t="s">
        <v>1545</v>
      </c>
      <c r="U4" s="2" t="s">
        <v>1441</v>
      </c>
      <c r="V4" s="2" t="s">
        <v>1476</v>
      </c>
      <c r="W4" s="2" t="s">
        <v>1477</v>
      </c>
      <c r="X4" s="2" t="s">
        <v>1544</v>
      </c>
      <c r="Y4" s="2" t="s">
        <v>1544</v>
      </c>
      <c r="AA4" s="2" t="s">
        <v>986</v>
      </c>
      <c r="AC4" s="2" t="s">
        <v>1610</v>
      </c>
      <c r="AE4" s="2" t="s">
        <v>1879</v>
      </c>
    </row>
    <row r="5" spans="1:31" x14ac:dyDescent="0.35">
      <c r="A5" s="2" t="s">
        <v>9</v>
      </c>
      <c r="B5" s="2" t="s">
        <v>10</v>
      </c>
      <c r="C5" s="2" t="s">
        <v>11</v>
      </c>
      <c r="D5" s="2" t="s">
        <v>740</v>
      </c>
      <c r="E5" s="2" t="s">
        <v>1081</v>
      </c>
      <c r="F5" s="2">
        <v>978</v>
      </c>
      <c r="G5" s="2" t="s">
        <v>1082</v>
      </c>
      <c r="I5" s="2" t="s">
        <v>1002</v>
      </c>
      <c r="K5" s="2" t="s">
        <v>1702</v>
      </c>
      <c r="N5" s="8" t="s">
        <v>1358</v>
      </c>
      <c r="O5" s="8" t="s">
        <v>1867</v>
      </c>
      <c r="P5" s="9" t="s">
        <v>1784</v>
      </c>
      <c r="S5" s="2" t="s">
        <v>1478</v>
      </c>
      <c r="T5" s="2" t="s">
        <v>1443</v>
      </c>
      <c r="U5" s="2" t="s">
        <v>1442</v>
      </c>
      <c r="V5" s="2" t="s">
        <v>1476</v>
      </c>
      <c r="W5" s="2" t="s">
        <v>1478</v>
      </c>
      <c r="X5" s="2" t="s">
        <v>1478</v>
      </c>
      <c r="Y5" s="2" t="s">
        <v>1478</v>
      </c>
      <c r="AA5" s="2" t="s">
        <v>987</v>
      </c>
      <c r="AC5" s="2" t="s">
        <v>1511</v>
      </c>
      <c r="AE5" s="2" t="s">
        <v>1880</v>
      </c>
    </row>
    <row r="6" spans="1:31" x14ac:dyDescent="0.35">
      <c r="A6" s="2" t="s">
        <v>12</v>
      </c>
      <c r="B6" s="2" t="s">
        <v>13</v>
      </c>
      <c r="C6" s="2" t="s">
        <v>14</v>
      </c>
      <c r="D6" s="2" t="s">
        <v>741</v>
      </c>
      <c r="E6" s="2" t="s">
        <v>1012</v>
      </c>
      <c r="F6" s="2">
        <v>8</v>
      </c>
      <c r="G6" s="2" t="s">
        <v>1013</v>
      </c>
      <c r="I6" s="2" t="s">
        <v>1000</v>
      </c>
      <c r="K6" s="2" t="s">
        <v>1001</v>
      </c>
      <c r="N6" s="8" t="s">
        <v>1359</v>
      </c>
      <c r="O6" s="8" t="s">
        <v>1842</v>
      </c>
      <c r="P6" s="9" t="s">
        <v>1758</v>
      </c>
      <c r="S6" s="2" t="s">
        <v>1479</v>
      </c>
      <c r="T6" s="2" t="s">
        <v>1445</v>
      </c>
      <c r="U6" s="2" t="s">
        <v>1444</v>
      </c>
      <c r="V6" s="2" t="s">
        <v>1476</v>
      </c>
      <c r="W6" s="2" t="s">
        <v>1479</v>
      </c>
      <c r="X6" s="2" t="s">
        <v>1479</v>
      </c>
      <c r="Y6" s="2" t="s">
        <v>1479</v>
      </c>
      <c r="AA6" s="2" t="s">
        <v>988</v>
      </c>
      <c r="AC6" s="2" t="s">
        <v>1611</v>
      </c>
      <c r="AE6" s="2" t="s">
        <v>1892</v>
      </c>
    </row>
    <row r="7" spans="1:31" x14ac:dyDescent="0.35">
      <c r="A7" s="2" t="s">
        <v>15</v>
      </c>
      <c r="B7" s="2" t="s">
        <v>16</v>
      </c>
      <c r="C7" s="2" t="s">
        <v>17</v>
      </c>
      <c r="D7" s="2" t="s">
        <v>742</v>
      </c>
      <c r="E7" s="2" t="s">
        <v>1073</v>
      </c>
      <c r="F7" s="2">
        <v>12</v>
      </c>
      <c r="G7" s="2" t="s">
        <v>1074</v>
      </c>
      <c r="I7" s="2" t="s">
        <v>1001</v>
      </c>
      <c r="K7" s="2" t="s">
        <v>1615</v>
      </c>
      <c r="N7" s="8" t="s">
        <v>1360</v>
      </c>
      <c r="O7" s="8" t="s">
        <v>1844</v>
      </c>
      <c r="P7" s="9" t="s">
        <v>1760</v>
      </c>
      <c r="S7" s="2" t="s">
        <v>1546</v>
      </c>
      <c r="T7" s="2" t="s">
        <v>1547</v>
      </c>
      <c r="U7" s="2" t="s">
        <v>1446</v>
      </c>
      <c r="V7" s="2" t="s">
        <v>1476</v>
      </c>
      <c r="W7" s="2" t="s">
        <v>1480</v>
      </c>
      <c r="X7" s="2" t="s">
        <v>1546</v>
      </c>
      <c r="Y7" s="2" t="s">
        <v>1546</v>
      </c>
      <c r="AA7" s="2" t="s">
        <v>1001</v>
      </c>
      <c r="AC7" s="2" t="s">
        <v>989</v>
      </c>
      <c r="AE7" s="2" t="s">
        <v>989</v>
      </c>
    </row>
    <row r="8" spans="1:31" x14ac:dyDescent="0.35">
      <c r="A8" s="2" t="s">
        <v>18</v>
      </c>
      <c r="B8" s="2" t="s">
        <v>19</v>
      </c>
      <c r="C8" s="2" t="s">
        <v>20</v>
      </c>
      <c r="D8" s="2" t="s">
        <v>743</v>
      </c>
      <c r="E8" s="2" t="s">
        <v>1200</v>
      </c>
      <c r="F8" s="2">
        <v>840</v>
      </c>
      <c r="G8" s="2" t="s">
        <v>1201</v>
      </c>
      <c r="N8" s="8" t="s">
        <v>1361</v>
      </c>
      <c r="O8" s="8" t="s">
        <v>1860</v>
      </c>
      <c r="P8" s="9" t="s">
        <v>1777</v>
      </c>
      <c r="S8" s="2" t="s">
        <v>1548</v>
      </c>
      <c r="T8" s="2" t="s">
        <v>1549</v>
      </c>
      <c r="U8" s="2" t="s">
        <v>1447</v>
      </c>
      <c r="V8" s="2" t="s">
        <v>1476</v>
      </c>
      <c r="W8" s="2" t="s">
        <v>1480</v>
      </c>
      <c r="X8" s="2" t="s">
        <v>1548</v>
      </c>
      <c r="Y8" s="2" t="s">
        <v>1548</v>
      </c>
      <c r="AA8" s="2" t="s">
        <v>1498</v>
      </c>
      <c r="AC8" s="2" t="s">
        <v>1001</v>
      </c>
    </row>
    <row r="9" spans="1:31" x14ac:dyDescent="0.35">
      <c r="A9" s="2" t="s">
        <v>21</v>
      </c>
      <c r="B9" s="2" t="s">
        <v>22</v>
      </c>
      <c r="C9" s="2" t="s">
        <v>23</v>
      </c>
      <c r="D9" s="2" t="s">
        <v>744</v>
      </c>
      <c r="E9" s="2" t="s">
        <v>1081</v>
      </c>
      <c r="F9" s="2">
        <v>978</v>
      </c>
      <c r="G9" s="2" t="s">
        <v>1082</v>
      </c>
      <c r="I9" s="1" t="s">
        <v>1354</v>
      </c>
      <c r="N9" s="8" t="s">
        <v>1362</v>
      </c>
      <c r="O9" s="8" t="s">
        <v>1828</v>
      </c>
      <c r="P9" s="9" t="s">
        <v>1744</v>
      </c>
      <c r="S9" s="2" t="s">
        <v>1551</v>
      </c>
      <c r="T9" s="2" t="s">
        <v>1552</v>
      </c>
      <c r="U9" s="2" t="s">
        <v>1448</v>
      </c>
      <c r="V9" s="2" t="s">
        <v>1476</v>
      </c>
      <c r="W9" s="2" t="s">
        <v>1480</v>
      </c>
      <c r="X9" s="2" t="s">
        <v>1550</v>
      </c>
      <c r="Y9" s="2" t="s">
        <v>1551</v>
      </c>
      <c r="AA9" s="2" t="s">
        <v>989</v>
      </c>
    </row>
    <row r="10" spans="1:31" x14ac:dyDescent="0.35">
      <c r="A10" s="2" t="s">
        <v>24</v>
      </c>
      <c r="B10" s="2" t="s">
        <v>25</v>
      </c>
      <c r="C10" s="2" t="s">
        <v>26</v>
      </c>
      <c r="D10" s="2" t="s">
        <v>745</v>
      </c>
      <c r="E10" s="2" t="s">
        <v>1018</v>
      </c>
      <c r="F10" s="2">
        <v>973</v>
      </c>
      <c r="G10" s="2" t="s">
        <v>1019</v>
      </c>
      <c r="I10" s="224" t="s">
        <v>1319</v>
      </c>
      <c r="J10" s="224" t="s">
        <v>1320</v>
      </c>
      <c r="K10" s="225" t="s">
        <v>1007</v>
      </c>
      <c r="N10" s="8" t="s">
        <v>1363</v>
      </c>
      <c r="O10" s="8" t="s">
        <v>1848</v>
      </c>
      <c r="P10" s="9" t="s">
        <v>1765</v>
      </c>
      <c r="S10" s="2" t="s">
        <v>1553</v>
      </c>
      <c r="T10" s="2" t="s">
        <v>1554</v>
      </c>
      <c r="U10" s="2" t="s">
        <v>1449</v>
      </c>
      <c r="V10" s="2" t="s">
        <v>1476</v>
      </c>
      <c r="W10" s="2" t="s">
        <v>1480</v>
      </c>
      <c r="X10" s="2" t="s">
        <v>1550</v>
      </c>
      <c r="Y10" s="2" t="s">
        <v>1553</v>
      </c>
    </row>
    <row r="11" spans="1:31" x14ac:dyDescent="0.35">
      <c r="A11" s="2" t="s">
        <v>27</v>
      </c>
      <c r="B11" s="2" t="s">
        <v>28</v>
      </c>
      <c r="C11" s="2" t="s">
        <v>29</v>
      </c>
      <c r="D11" s="2" t="s">
        <v>746</v>
      </c>
      <c r="E11" s="2" t="s">
        <v>1210</v>
      </c>
      <c r="F11" s="2">
        <v>951</v>
      </c>
      <c r="G11" s="2" t="s">
        <v>1211</v>
      </c>
      <c r="I11" s="3" t="s">
        <v>1008</v>
      </c>
      <c r="J11" s="3">
        <v>784</v>
      </c>
      <c r="K11" s="4" t="s">
        <v>1009</v>
      </c>
      <c r="N11" s="8" t="s">
        <v>1364</v>
      </c>
      <c r="O11" s="8" t="s">
        <v>1810</v>
      </c>
      <c r="P11" s="9" t="s">
        <v>1726</v>
      </c>
      <c r="S11" s="2" t="s">
        <v>1555</v>
      </c>
      <c r="T11" s="2" t="s">
        <v>1556</v>
      </c>
      <c r="U11" s="2" t="s">
        <v>1450</v>
      </c>
      <c r="V11" s="2" t="s">
        <v>1476</v>
      </c>
      <c r="W11" s="2" t="s">
        <v>1480</v>
      </c>
      <c r="X11" s="2" t="s">
        <v>1550</v>
      </c>
      <c r="Y11" s="2" t="s">
        <v>1555</v>
      </c>
    </row>
    <row r="12" spans="1:31" x14ac:dyDescent="0.35">
      <c r="A12" s="2" t="s">
        <v>30</v>
      </c>
      <c r="B12" s="2" t="s">
        <v>31</v>
      </c>
      <c r="C12" s="2" t="s">
        <v>32</v>
      </c>
      <c r="D12" s="2" t="s">
        <v>747</v>
      </c>
      <c r="E12" s="2" t="s">
        <v>1210</v>
      </c>
      <c r="F12" s="2">
        <v>951</v>
      </c>
      <c r="G12" s="2" t="s">
        <v>1211</v>
      </c>
      <c r="I12" s="3" t="s">
        <v>1010</v>
      </c>
      <c r="J12" s="3">
        <v>971</v>
      </c>
      <c r="K12" s="4" t="s">
        <v>1011</v>
      </c>
      <c r="N12" s="8" t="s">
        <v>1365</v>
      </c>
      <c r="O12" s="8" t="s">
        <v>1839</v>
      </c>
      <c r="P12" s="9" t="s">
        <v>1755</v>
      </c>
      <c r="S12" s="2" t="s">
        <v>1557</v>
      </c>
      <c r="T12" s="2" t="s">
        <v>1558</v>
      </c>
      <c r="U12" s="2" t="s">
        <v>1451</v>
      </c>
      <c r="V12" s="2" t="s">
        <v>1476</v>
      </c>
      <c r="W12" s="2" t="s">
        <v>1481</v>
      </c>
      <c r="X12" s="2" t="s">
        <v>1557</v>
      </c>
      <c r="Y12" s="2" t="s">
        <v>1557</v>
      </c>
    </row>
    <row r="13" spans="1:31" x14ac:dyDescent="0.35">
      <c r="A13" s="2" t="s">
        <v>33</v>
      </c>
      <c r="B13" s="2" t="s">
        <v>34</v>
      </c>
      <c r="C13" s="2" t="s">
        <v>35</v>
      </c>
      <c r="D13" s="2" t="s">
        <v>748</v>
      </c>
      <c r="E13" s="2" t="s">
        <v>1020</v>
      </c>
      <c r="F13" s="2">
        <v>32</v>
      </c>
      <c r="G13" s="2" t="s">
        <v>1021</v>
      </c>
      <c r="I13" s="3" t="s">
        <v>1012</v>
      </c>
      <c r="J13" s="3">
        <v>8</v>
      </c>
      <c r="K13" s="4" t="s">
        <v>1013</v>
      </c>
      <c r="N13" s="8" t="s">
        <v>1366</v>
      </c>
      <c r="O13" s="8" t="s">
        <v>1837</v>
      </c>
      <c r="P13" s="9" t="s">
        <v>1753</v>
      </c>
      <c r="S13" s="2" t="s">
        <v>1559</v>
      </c>
      <c r="T13" s="2" t="s">
        <v>1560</v>
      </c>
      <c r="U13" s="2" t="s">
        <v>1452</v>
      </c>
      <c r="V13" s="2" t="s">
        <v>1476</v>
      </c>
      <c r="W13" s="2" t="s">
        <v>1481</v>
      </c>
      <c r="X13" s="2" t="s">
        <v>1559</v>
      </c>
      <c r="Y13" s="2" t="s">
        <v>1559</v>
      </c>
    </row>
    <row r="14" spans="1:31" x14ac:dyDescent="0.35">
      <c r="A14" s="2" t="s">
        <v>36</v>
      </c>
      <c r="B14" s="2" t="s">
        <v>37</v>
      </c>
      <c r="C14" s="2" t="s">
        <v>38</v>
      </c>
      <c r="D14" s="2" t="s">
        <v>749</v>
      </c>
      <c r="E14" s="2" t="s">
        <v>1014</v>
      </c>
      <c r="F14" s="2">
        <v>51</v>
      </c>
      <c r="G14" s="2" t="s">
        <v>1015</v>
      </c>
      <c r="I14" s="3" t="s">
        <v>1014</v>
      </c>
      <c r="J14" s="3">
        <v>51</v>
      </c>
      <c r="K14" s="4" t="s">
        <v>1015</v>
      </c>
      <c r="N14" s="8" t="s">
        <v>1367</v>
      </c>
      <c r="O14" s="8" t="s">
        <v>1863</v>
      </c>
      <c r="P14" s="9" t="s">
        <v>1780</v>
      </c>
      <c r="S14" s="2" t="s">
        <v>1561</v>
      </c>
      <c r="T14" s="2" t="s">
        <v>1562</v>
      </c>
      <c r="U14" s="2" t="s">
        <v>1453</v>
      </c>
      <c r="V14" s="2" t="s">
        <v>1476</v>
      </c>
      <c r="W14" s="2" t="s">
        <v>1481</v>
      </c>
      <c r="X14" s="2" t="s">
        <v>1561</v>
      </c>
      <c r="Y14" s="2" t="s">
        <v>1561</v>
      </c>
    </row>
    <row r="15" spans="1:31" x14ac:dyDescent="0.35">
      <c r="A15" s="2" t="s">
        <v>39</v>
      </c>
      <c r="B15" s="2" t="s">
        <v>40</v>
      </c>
      <c r="C15" s="2" t="s">
        <v>41</v>
      </c>
      <c r="D15" s="2" t="s">
        <v>750</v>
      </c>
      <c r="E15" s="2" t="s">
        <v>1024</v>
      </c>
      <c r="F15" s="2">
        <v>533</v>
      </c>
      <c r="G15" s="2" t="s">
        <v>1025</v>
      </c>
      <c r="I15" s="3" t="s">
        <v>1016</v>
      </c>
      <c r="J15" s="3">
        <v>532</v>
      </c>
      <c r="K15" s="4" t="s">
        <v>1017</v>
      </c>
      <c r="N15" s="8" t="s">
        <v>1368</v>
      </c>
      <c r="O15" s="8" t="s">
        <v>1859</v>
      </c>
      <c r="P15" s="9" t="s">
        <v>1776</v>
      </c>
      <c r="S15" s="2" t="s">
        <v>1482</v>
      </c>
      <c r="T15" s="2" t="s">
        <v>1455</v>
      </c>
      <c r="U15" s="2" t="s">
        <v>1454</v>
      </c>
      <c r="V15" s="2" t="s">
        <v>1476</v>
      </c>
      <c r="W15" s="2" t="s">
        <v>1482</v>
      </c>
      <c r="X15" s="2" t="s">
        <v>1482</v>
      </c>
      <c r="Y15" s="2" t="s">
        <v>1482</v>
      </c>
    </row>
    <row r="16" spans="1:31" x14ac:dyDescent="0.35">
      <c r="A16" s="2" t="s">
        <v>42</v>
      </c>
      <c r="B16" s="2" t="s">
        <v>43</v>
      </c>
      <c r="C16" s="2" t="s">
        <v>44</v>
      </c>
      <c r="D16" s="2" t="s">
        <v>751</v>
      </c>
      <c r="E16" s="2" t="s">
        <v>1022</v>
      </c>
      <c r="F16" s="2">
        <v>36</v>
      </c>
      <c r="G16" s="2" t="s">
        <v>1023</v>
      </c>
      <c r="I16" s="3" t="s">
        <v>1018</v>
      </c>
      <c r="J16" s="3">
        <v>973</v>
      </c>
      <c r="K16" s="4" t="s">
        <v>1019</v>
      </c>
      <c r="N16" s="8" t="s">
        <v>1369</v>
      </c>
      <c r="O16" s="8" t="s">
        <v>1866</v>
      </c>
      <c r="P16" s="9" t="s">
        <v>1783</v>
      </c>
      <c r="S16" s="2" t="s">
        <v>1484</v>
      </c>
      <c r="T16" s="2" t="s">
        <v>1457</v>
      </c>
      <c r="U16" s="2" t="s">
        <v>1456</v>
      </c>
      <c r="V16" s="2" t="s">
        <v>1483</v>
      </c>
      <c r="W16" s="2" t="s">
        <v>1484</v>
      </c>
      <c r="X16" s="2" t="s">
        <v>1484</v>
      </c>
      <c r="Y16" s="2" t="s">
        <v>1484</v>
      </c>
    </row>
    <row r="17" spans="1:25" x14ac:dyDescent="0.35">
      <c r="A17" s="2" t="s">
        <v>45</v>
      </c>
      <c r="B17" s="2" t="s">
        <v>46</v>
      </c>
      <c r="C17" s="2" t="s">
        <v>47</v>
      </c>
      <c r="D17" s="2" t="s">
        <v>752</v>
      </c>
      <c r="E17" s="2" t="s">
        <v>1081</v>
      </c>
      <c r="F17" s="2">
        <v>978</v>
      </c>
      <c r="G17" s="2" t="s">
        <v>1082</v>
      </c>
      <c r="I17" s="3" t="s">
        <v>1020</v>
      </c>
      <c r="J17" s="3">
        <v>32</v>
      </c>
      <c r="K17" s="4" t="s">
        <v>1021</v>
      </c>
      <c r="N17" s="8" t="s">
        <v>1370</v>
      </c>
      <c r="O17" s="8" t="s">
        <v>1833</v>
      </c>
      <c r="P17" s="9" t="s">
        <v>1749</v>
      </c>
      <c r="S17" s="2" t="s">
        <v>1527</v>
      </c>
      <c r="T17" s="2" t="s">
        <v>1563</v>
      </c>
      <c r="U17" s="2" t="s">
        <v>1458</v>
      </c>
      <c r="V17" s="2" t="s">
        <v>1485</v>
      </c>
      <c r="W17" s="2" t="s">
        <v>1486</v>
      </c>
      <c r="X17" s="2" t="s">
        <v>1526</v>
      </c>
      <c r="Y17" s="2" t="s">
        <v>1527</v>
      </c>
    </row>
    <row r="18" spans="1:25" x14ac:dyDescent="0.35">
      <c r="A18" s="2" t="s">
        <v>48</v>
      </c>
      <c r="B18" s="2" t="s">
        <v>49</v>
      </c>
      <c r="C18" s="2" t="s">
        <v>50</v>
      </c>
      <c r="D18" s="2" t="s">
        <v>753</v>
      </c>
      <c r="E18" s="2" t="s">
        <v>1026</v>
      </c>
      <c r="F18" s="2">
        <v>944</v>
      </c>
      <c r="G18" s="2" t="s">
        <v>1027</v>
      </c>
      <c r="I18" s="3" t="s">
        <v>1022</v>
      </c>
      <c r="J18" s="3">
        <v>36</v>
      </c>
      <c r="K18" s="4" t="s">
        <v>1023</v>
      </c>
      <c r="N18" s="8" t="s">
        <v>1371</v>
      </c>
      <c r="O18" s="8" t="s">
        <v>1823</v>
      </c>
      <c r="P18" s="9" t="s">
        <v>1739</v>
      </c>
      <c r="S18" s="2" t="s">
        <v>1528</v>
      </c>
      <c r="T18" s="2" t="s">
        <v>1564</v>
      </c>
      <c r="U18" s="2" t="s">
        <v>1459</v>
      </c>
      <c r="V18" s="2" t="s">
        <v>1485</v>
      </c>
      <c r="W18" s="2" t="s">
        <v>1486</v>
      </c>
      <c r="X18" s="2" t="s">
        <v>1526</v>
      </c>
      <c r="Y18" s="2" t="s">
        <v>1528</v>
      </c>
    </row>
    <row r="19" spans="1:25" x14ac:dyDescent="0.35">
      <c r="A19" s="2" t="s">
        <v>51</v>
      </c>
      <c r="B19" s="2" t="s">
        <v>52</v>
      </c>
      <c r="C19" s="2" t="s">
        <v>53</v>
      </c>
      <c r="D19" s="2" t="s">
        <v>754</v>
      </c>
      <c r="E19" s="2" t="s">
        <v>1045</v>
      </c>
      <c r="F19" s="2">
        <v>44</v>
      </c>
      <c r="G19" s="2" t="s">
        <v>1046</v>
      </c>
      <c r="I19" s="3" t="s">
        <v>1024</v>
      </c>
      <c r="J19" s="3">
        <v>533</v>
      </c>
      <c r="K19" s="4" t="s">
        <v>1025</v>
      </c>
      <c r="N19" s="8" t="s">
        <v>1372</v>
      </c>
      <c r="O19" s="8" t="s">
        <v>1851</v>
      </c>
      <c r="P19" s="9" t="s">
        <v>1768</v>
      </c>
      <c r="S19" s="2" t="s">
        <v>1529</v>
      </c>
      <c r="T19" s="2" t="s">
        <v>1565</v>
      </c>
      <c r="U19" s="2" t="s">
        <v>1460</v>
      </c>
      <c r="V19" s="2" t="s">
        <v>1485</v>
      </c>
      <c r="W19" s="2" t="s">
        <v>1486</v>
      </c>
      <c r="X19" s="2" t="s">
        <v>1529</v>
      </c>
      <c r="Y19" s="2" t="s">
        <v>1529</v>
      </c>
    </row>
    <row r="20" spans="1:25" x14ac:dyDescent="0.35">
      <c r="A20" s="2" t="s">
        <v>54</v>
      </c>
      <c r="B20" s="2" t="s">
        <v>55</v>
      </c>
      <c r="C20" s="2" t="s">
        <v>56</v>
      </c>
      <c r="D20" s="2" t="s">
        <v>755</v>
      </c>
      <c r="E20" s="2" t="s">
        <v>1034</v>
      </c>
      <c r="F20" s="2">
        <v>48</v>
      </c>
      <c r="G20" s="2" t="s">
        <v>1035</v>
      </c>
      <c r="I20" s="3" t="s">
        <v>1026</v>
      </c>
      <c r="J20" s="3">
        <v>944</v>
      </c>
      <c r="K20" s="4" t="s">
        <v>1027</v>
      </c>
      <c r="N20" s="8" t="s">
        <v>1373</v>
      </c>
      <c r="O20" s="8" t="s">
        <v>1819</v>
      </c>
      <c r="P20" s="9" t="s">
        <v>1735</v>
      </c>
      <c r="S20" s="2" t="s">
        <v>1531</v>
      </c>
      <c r="T20" s="2" t="s">
        <v>1566</v>
      </c>
      <c r="U20" s="2" t="s">
        <v>1461</v>
      </c>
      <c r="V20" s="2" t="s">
        <v>1485</v>
      </c>
      <c r="W20" s="2" t="s">
        <v>1486</v>
      </c>
      <c r="X20" s="2" t="s">
        <v>1530</v>
      </c>
      <c r="Y20" s="2" t="s">
        <v>1531</v>
      </c>
    </row>
    <row r="21" spans="1:25" x14ac:dyDescent="0.35">
      <c r="A21" s="2" t="s">
        <v>57</v>
      </c>
      <c r="B21" s="2" t="s">
        <v>58</v>
      </c>
      <c r="C21" s="2" t="s">
        <v>59</v>
      </c>
      <c r="D21" s="2" t="s">
        <v>756</v>
      </c>
      <c r="E21" s="2" t="s">
        <v>1031</v>
      </c>
      <c r="F21" s="2">
        <v>50</v>
      </c>
      <c r="G21" s="2" t="s">
        <v>1032</v>
      </c>
      <c r="I21" s="3" t="s">
        <v>1028</v>
      </c>
      <c r="J21" s="3">
        <v>977</v>
      </c>
      <c r="K21" s="4" t="s">
        <v>1029</v>
      </c>
      <c r="N21" s="8" t="s">
        <v>1374</v>
      </c>
      <c r="O21" s="8" t="s">
        <v>1843</v>
      </c>
      <c r="P21" s="9" t="s">
        <v>1759</v>
      </c>
      <c r="S21" s="2" t="s">
        <v>1532</v>
      </c>
      <c r="T21" s="2" t="s">
        <v>1567</v>
      </c>
      <c r="U21" s="2" t="s">
        <v>1462</v>
      </c>
      <c r="V21" s="2" t="s">
        <v>1485</v>
      </c>
      <c r="W21" s="2" t="s">
        <v>1486</v>
      </c>
      <c r="X21" s="2" t="s">
        <v>1530</v>
      </c>
      <c r="Y21" s="2" t="s">
        <v>1532</v>
      </c>
    </row>
    <row r="22" spans="1:25" x14ac:dyDescent="0.35">
      <c r="A22" s="2" t="s">
        <v>60</v>
      </c>
      <c r="B22" s="2" t="s">
        <v>61</v>
      </c>
      <c r="C22" s="2" t="s">
        <v>62</v>
      </c>
      <c r="D22" s="2" t="s">
        <v>757</v>
      </c>
      <c r="E22" s="2" t="s">
        <v>1030</v>
      </c>
      <c r="F22" s="2">
        <v>52</v>
      </c>
      <c r="G22" s="2" t="s">
        <v>1216</v>
      </c>
      <c r="I22" s="3" t="s">
        <v>1030</v>
      </c>
      <c r="J22" s="3">
        <v>52</v>
      </c>
      <c r="K22" s="4" t="s">
        <v>1216</v>
      </c>
      <c r="N22" s="8" t="s">
        <v>1375</v>
      </c>
      <c r="O22" s="8" t="s">
        <v>1825</v>
      </c>
      <c r="P22" s="9" t="s">
        <v>1741</v>
      </c>
      <c r="S22" s="2" t="s">
        <v>1568</v>
      </c>
      <c r="T22" s="2" t="s">
        <v>1569</v>
      </c>
      <c r="U22" s="2" t="s">
        <v>1463</v>
      </c>
      <c r="V22" s="2" t="s">
        <v>1485</v>
      </c>
      <c r="W22" s="2" t="s">
        <v>1486</v>
      </c>
      <c r="X22" s="2" t="s">
        <v>1530</v>
      </c>
      <c r="Y22" s="2" t="s">
        <v>1533</v>
      </c>
    </row>
    <row r="23" spans="1:25" x14ac:dyDescent="0.35">
      <c r="A23" s="2" t="s">
        <v>63</v>
      </c>
      <c r="B23" s="2" t="s">
        <v>64</v>
      </c>
      <c r="C23" s="2" t="s">
        <v>65</v>
      </c>
      <c r="D23" s="2" t="s">
        <v>758</v>
      </c>
      <c r="E23" s="2" t="s">
        <v>1220</v>
      </c>
      <c r="F23" s="2">
        <v>974</v>
      </c>
      <c r="G23" s="2" t="s">
        <v>1221</v>
      </c>
      <c r="I23" s="3" t="s">
        <v>1031</v>
      </c>
      <c r="J23" s="3">
        <v>50</v>
      </c>
      <c r="K23" s="4" t="s">
        <v>1032</v>
      </c>
      <c r="N23" s="8" t="s">
        <v>1376</v>
      </c>
      <c r="O23" s="8" t="s">
        <v>1831</v>
      </c>
      <c r="P23" s="9" t="s">
        <v>1747</v>
      </c>
      <c r="S23" s="2" t="s">
        <v>1570</v>
      </c>
      <c r="T23" s="2" t="s">
        <v>1571</v>
      </c>
      <c r="U23" s="2" t="s">
        <v>1464</v>
      </c>
      <c r="V23" s="2" t="s">
        <v>1485</v>
      </c>
      <c r="W23" s="2" t="s">
        <v>1486</v>
      </c>
      <c r="X23" s="2" t="s">
        <v>1530</v>
      </c>
      <c r="Y23" s="2" t="s">
        <v>1533</v>
      </c>
    </row>
    <row r="24" spans="1:25" x14ac:dyDescent="0.35">
      <c r="A24" s="2" t="s">
        <v>66</v>
      </c>
      <c r="B24" s="2" t="s">
        <v>67</v>
      </c>
      <c r="C24" s="2" t="s">
        <v>68</v>
      </c>
      <c r="D24" s="2" t="s">
        <v>759</v>
      </c>
      <c r="E24" s="2" t="s">
        <v>1081</v>
      </c>
      <c r="F24" s="2">
        <v>978</v>
      </c>
      <c r="G24" s="2" t="s">
        <v>1082</v>
      </c>
      <c r="I24" s="3" t="s">
        <v>1033</v>
      </c>
      <c r="J24" s="3">
        <v>975</v>
      </c>
      <c r="K24" s="4" t="s">
        <v>1217</v>
      </c>
      <c r="N24" s="8" t="s">
        <v>1377</v>
      </c>
      <c r="O24" s="8" t="s">
        <v>1861</v>
      </c>
      <c r="P24" s="9" t="s">
        <v>1778</v>
      </c>
      <c r="S24" s="2" t="s">
        <v>1535</v>
      </c>
      <c r="T24" s="2" t="s">
        <v>1572</v>
      </c>
      <c r="U24" s="2" t="s">
        <v>1465</v>
      </c>
      <c r="V24" s="2" t="s">
        <v>1485</v>
      </c>
      <c r="W24" s="2" t="s">
        <v>1486</v>
      </c>
      <c r="X24" s="2" t="s">
        <v>1530</v>
      </c>
      <c r="Y24" s="2" t="s">
        <v>1535</v>
      </c>
    </row>
    <row r="25" spans="1:25" x14ac:dyDescent="0.35">
      <c r="A25" s="2" t="s">
        <v>69</v>
      </c>
      <c r="B25" s="2" t="s">
        <v>70</v>
      </c>
      <c r="C25" s="2" t="s">
        <v>71</v>
      </c>
      <c r="D25" s="2" t="s">
        <v>760</v>
      </c>
      <c r="E25" s="2" t="s">
        <v>1050</v>
      </c>
      <c r="F25" s="2">
        <v>84</v>
      </c>
      <c r="G25" s="2" t="s">
        <v>1051</v>
      </c>
      <c r="I25" s="3" t="s">
        <v>1034</v>
      </c>
      <c r="J25" s="3">
        <v>48</v>
      </c>
      <c r="K25" s="4" t="s">
        <v>1035</v>
      </c>
      <c r="N25" s="8" t="s">
        <v>1378</v>
      </c>
      <c r="O25" s="8" t="s">
        <v>1856</v>
      </c>
      <c r="P25" s="9" t="s">
        <v>1773</v>
      </c>
      <c r="S25" s="2" t="s">
        <v>1536</v>
      </c>
      <c r="T25" s="2" t="s">
        <v>1573</v>
      </c>
      <c r="U25" s="2" t="s">
        <v>1466</v>
      </c>
      <c r="V25" s="2" t="s">
        <v>1485</v>
      </c>
      <c r="W25" s="2" t="s">
        <v>1486</v>
      </c>
      <c r="X25" s="2" t="s">
        <v>1530</v>
      </c>
      <c r="Y25" s="2" t="s">
        <v>1536</v>
      </c>
    </row>
    <row r="26" spans="1:25" x14ac:dyDescent="0.35">
      <c r="A26" s="2" t="s">
        <v>72</v>
      </c>
      <c r="B26" s="2" t="s">
        <v>73</v>
      </c>
      <c r="C26" s="2" t="s">
        <v>74</v>
      </c>
      <c r="D26" s="2" t="s">
        <v>761</v>
      </c>
      <c r="E26" s="2" t="s">
        <v>1212</v>
      </c>
      <c r="F26" s="2">
        <v>952</v>
      </c>
      <c r="G26" s="2" t="s">
        <v>1315</v>
      </c>
      <c r="I26" s="3" t="s">
        <v>1036</v>
      </c>
      <c r="J26" s="3">
        <v>108</v>
      </c>
      <c r="K26" s="4" t="s">
        <v>1037</v>
      </c>
      <c r="N26" s="8" t="s">
        <v>1379</v>
      </c>
      <c r="O26" s="8" t="s">
        <v>1806</v>
      </c>
      <c r="P26" s="9" t="s">
        <v>1722</v>
      </c>
      <c r="S26" s="2" t="s">
        <v>1537</v>
      </c>
      <c r="T26" s="2" t="s">
        <v>1574</v>
      </c>
      <c r="U26" s="2" t="s">
        <v>1467</v>
      </c>
      <c r="V26" s="2" t="s">
        <v>1485</v>
      </c>
      <c r="W26" s="2" t="s">
        <v>1487</v>
      </c>
      <c r="X26" s="2" t="s">
        <v>1537</v>
      </c>
      <c r="Y26" s="2" t="s">
        <v>1537</v>
      </c>
    </row>
    <row r="27" spans="1:25" x14ac:dyDescent="0.35">
      <c r="A27" s="2" t="s">
        <v>75</v>
      </c>
      <c r="B27" s="2" t="s">
        <v>76</v>
      </c>
      <c r="C27" s="2" t="s">
        <v>77</v>
      </c>
      <c r="D27" s="2" t="s">
        <v>762</v>
      </c>
      <c r="E27" s="2" t="s">
        <v>1038</v>
      </c>
      <c r="F27" s="2">
        <v>60</v>
      </c>
      <c r="G27" s="2" t="s">
        <v>1039</v>
      </c>
      <c r="I27" s="3" t="s">
        <v>1038</v>
      </c>
      <c r="J27" s="3">
        <v>60</v>
      </c>
      <c r="K27" s="4" t="s">
        <v>1039</v>
      </c>
      <c r="N27" s="8" t="s">
        <v>1380</v>
      </c>
      <c r="O27" s="8" t="s">
        <v>1834</v>
      </c>
      <c r="P27" s="9" t="s">
        <v>1750</v>
      </c>
      <c r="S27" s="2" t="s">
        <v>1534</v>
      </c>
      <c r="T27" s="2" t="s">
        <v>1575</v>
      </c>
      <c r="U27" s="2" t="s">
        <v>1468</v>
      </c>
      <c r="V27" s="2" t="s">
        <v>1485</v>
      </c>
      <c r="W27" s="2" t="s">
        <v>1487</v>
      </c>
      <c r="X27" s="2" t="s">
        <v>1534</v>
      </c>
      <c r="Y27" s="2" t="s">
        <v>1534</v>
      </c>
    </row>
    <row r="28" spans="1:25" x14ac:dyDescent="0.35">
      <c r="A28" s="2" t="s">
        <v>78</v>
      </c>
      <c r="B28" s="2" t="s">
        <v>79</v>
      </c>
      <c r="C28" s="2" t="s">
        <v>80</v>
      </c>
      <c r="D28" s="2" t="s">
        <v>763</v>
      </c>
      <c r="E28" s="2" t="s">
        <v>80</v>
      </c>
      <c r="F28" s="2">
        <v>64</v>
      </c>
      <c r="G28" s="2" t="s">
        <v>1047</v>
      </c>
      <c r="I28" s="3" t="s">
        <v>1040</v>
      </c>
      <c r="J28" s="3">
        <v>96</v>
      </c>
      <c r="K28" s="4" t="s">
        <v>1041</v>
      </c>
      <c r="N28" s="8" t="s">
        <v>1381</v>
      </c>
      <c r="O28" s="8" t="s">
        <v>1845</v>
      </c>
      <c r="P28" s="9" t="s">
        <v>1761</v>
      </c>
      <c r="S28" s="2" t="s">
        <v>1488</v>
      </c>
      <c r="T28" s="2" t="s">
        <v>1470</v>
      </c>
      <c r="U28" s="2" t="s">
        <v>1469</v>
      </c>
      <c r="V28" s="2" t="s">
        <v>1485</v>
      </c>
      <c r="W28" s="2" t="s">
        <v>1488</v>
      </c>
      <c r="X28" s="2" t="s">
        <v>1488</v>
      </c>
      <c r="Y28" s="2" t="s">
        <v>1488</v>
      </c>
    </row>
    <row r="29" spans="1:25" x14ac:dyDescent="0.35">
      <c r="A29" s="2" t="s">
        <v>81</v>
      </c>
      <c r="B29" s="2" t="s">
        <v>82</v>
      </c>
      <c r="C29" s="2" t="s">
        <v>83</v>
      </c>
      <c r="D29" s="2" t="s">
        <v>764</v>
      </c>
      <c r="E29" s="2" t="s">
        <v>1042</v>
      </c>
      <c r="F29" s="2">
        <v>68</v>
      </c>
      <c r="G29" s="2" t="s">
        <v>1218</v>
      </c>
      <c r="I29" s="3" t="s">
        <v>1042</v>
      </c>
      <c r="J29" s="3">
        <v>68</v>
      </c>
      <c r="K29" s="4" t="s">
        <v>1218</v>
      </c>
      <c r="N29" s="8" t="s">
        <v>1382</v>
      </c>
      <c r="O29" s="8" t="s">
        <v>1840</v>
      </c>
      <c r="P29" s="9" t="s">
        <v>1756</v>
      </c>
      <c r="S29" s="2" t="s">
        <v>1489</v>
      </c>
      <c r="T29" s="2" t="s">
        <v>1472</v>
      </c>
      <c r="U29" s="2" t="s">
        <v>1471</v>
      </c>
      <c r="V29" s="2" t="s">
        <v>1485</v>
      </c>
      <c r="W29" s="2" t="s">
        <v>1489</v>
      </c>
      <c r="X29" s="2" t="s">
        <v>1489</v>
      </c>
      <c r="Y29" s="2" t="s">
        <v>1489</v>
      </c>
    </row>
    <row r="30" spans="1:25" x14ac:dyDescent="0.35">
      <c r="A30" s="2" t="s">
        <v>84</v>
      </c>
      <c r="B30" s="2" t="s">
        <v>85</v>
      </c>
      <c r="C30" s="2" t="s">
        <v>86</v>
      </c>
      <c r="D30" s="2" t="s">
        <v>765</v>
      </c>
      <c r="E30" s="2" t="s">
        <v>1028</v>
      </c>
      <c r="F30" s="2">
        <v>977</v>
      </c>
      <c r="G30" s="2" t="s">
        <v>1029</v>
      </c>
      <c r="I30" s="3" t="s">
        <v>1043</v>
      </c>
      <c r="J30" s="3">
        <v>986</v>
      </c>
      <c r="K30" s="4" t="s">
        <v>1044</v>
      </c>
      <c r="N30" s="8" t="s">
        <v>1383</v>
      </c>
      <c r="O30" s="8" t="s">
        <v>1838</v>
      </c>
      <c r="P30" s="9" t="s">
        <v>1754</v>
      </c>
      <c r="S30" s="2" t="s">
        <v>1494</v>
      </c>
      <c r="T30" s="2" t="s">
        <v>1494</v>
      </c>
      <c r="U30" s="2" t="s">
        <v>1494</v>
      </c>
      <c r="V30" s="2" t="s">
        <v>1494</v>
      </c>
      <c r="W30" s="2" t="s">
        <v>1494</v>
      </c>
      <c r="X30" s="2" t="s">
        <v>1494</v>
      </c>
      <c r="Y30" s="2" t="s">
        <v>1494</v>
      </c>
    </row>
    <row r="31" spans="1:25" x14ac:dyDescent="0.35">
      <c r="A31" s="2" t="s">
        <v>87</v>
      </c>
      <c r="B31" s="2" t="s">
        <v>88</v>
      </c>
      <c r="C31" s="2" t="s">
        <v>89</v>
      </c>
      <c r="D31" s="2" t="s">
        <v>766</v>
      </c>
      <c r="E31" s="2" t="s">
        <v>1048</v>
      </c>
      <c r="F31" s="2">
        <v>72</v>
      </c>
      <c r="G31" s="2" t="s">
        <v>1049</v>
      </c>
      <c r="I31" s="3" t="s">
        <v>1045</v>
      </c>
      <c r="J31" s="3">
        <v>44</v>
      </c>
      <c r="K31" s="4" t="s">
        <v>1046</v>
      </c>
      <c r="N31" s="8" t="s">
        <v>1384</v>
      </c>
      <c r="O31" s="8" t="s">
        <v>1821</v>
      </c>
      <c r="P31" s="9" t="s">
        <v>1737</v>
      </c>
    </row>
    <row r="32" spans="1:25" x14ac:dyDescent="0.35">
      <c r="A32" s="2" t="s">
        <v>90</v>
      </c>
      <c r="B32" s="2" t="s">
        <v>91</v>
      </c>
      <c r="C32" s="2" t="s">
        <v>92</v>
      </c>
      <c r="D32" s="2" t="s">
        <v>767</v>
      </c>
      <c r="E32" s="2" t="s">
        <v>1043</v>
      </c>
      <c r="F32" s="2">
        <v>986</v>
      </c>
      <c r="G32" s="2" t="s">
        <v>1044</v>
      </c>
      <c r="I32" s="3" t="s">
        <v>80</v>
      </c>
      <c r="J32" s="3">
        <v>64</v>
      </c>
      <c r="K32" s="4" t="s">
        <v>1047</v>
      </c>
      <c r="N32" s="8" t="s">
        <v>1385</v>
      </c>
      <c r="O32" s="8" t="s">
        <v>1835</v>
      </c>
      <c r="P32" s="9" t="s">
        <v>1751</v>
      </c>
    </row>
    <row r="33" spans="1:16" x14ac:dyDescent="0.35">
      <c r="A33" s="2" t="s">
        <v>96</v>
      </c>
      <c r="B33" s="2" t="s">
        <v>97</v>
      </c>
      <c r="C33" s="2" t="s">
        <v>98</v>
      </c>
      <c r="D33" s="2" t="s">
        <v>769</v>
      </c>
      <c r="E33" s="2" t="s">
        <v>1200</v>
      </c>
      <c r="F33" s="2">
        <v>840</v>
      </c>
      <c r="G33" s="2" t="s">
        <v>1201</v>
      </c>
      <c r="I33" s="3" t="s">
        <v>1048</v>
      </c>
      <c r="J33" s="3">
        <v>72</v>
      </c>
      <c r="K33" s="4" t="s">
        <v>1049</v>
      </c>
      <c r="N33" s="8" t="s">
        <v>1386</v>
      </c>
      <c r="O33" s="8" t="s">
        <v>1826</v>
      </c>
      <c r="P33" s="9" t="s">
        <v>1742</v>
      </c>
    </row>
    <row r="34" spans="1:16" x14ac:dyDescent="0.35">
      <c r="A34" s="2" t="s">
        <v>93</v>
      </c>
      <c r="B34" s="2" t="s">
        <v>94</v>
      </c>
      <c r="C34" s="2" t="s">
        <v>95</v>
      </c>
      <c r="D34" s="2" t="s">
        <v>768</v>
      </c>
      <c r="E34" s="2" t="s">
        <v>1200</v>
      </c>
      <c r="F34" s="2">
        <v>840</v>
      </c>
      <c r="G34" s="2" t="s">
        <v>1201</v>
      </c>
      <c r="I34" s="3" t="s">
        <v>1220</v>
      </c>
      <c r="J34" s="3">
        <v>974</v>
      </c>
      <c r="K34" s="4" t="s">
        <v>1221</v>
      </c>
      <c r="N34" s="8" t="s">
        <v>1387</v>
      </c>
      <c r="O34" s="8" t="s">
        <v>1832</v>
      </c>
      <c r="P34" s="9" t="s">
        <v>1748</v>
      </c>
    </row>
    <row r="35" spans="1:16" x14ac:dyDescent="0.35">
      <c r="A35" s="2" t="s">
        <v>99</v>
      </c>
      <c r="B35" s="2" t="s">
        <v>100</v>
      </c>
      <c r="C35" s="2" t="s">
        <v>101</v>
      </c>
      <c r="D35" s="2" t="s">
        <v>770</v>
      </c>
      <c r="E35" s="2" t="s">
        <v>1040</v>
      </c>
      <c r="F35" s="2">
        <v>96</v>
      </c>
      <c r="G35" s="2" t="s">
        <v>1041</v>
      </c>
      <c r="I35" s="3" t="s">
        <v>1050</v>
      </c>
      <c r="J35" s="3">
        <v>84</v>
      </c>
      <c r="K35" s="4" t="s">
        <v>1051</v>
      </c>
      <c r="N35" s="8" t="s">
        <v>1388</v>
      </c>
      <c r="O35" s="8" t="s">
        <v>1816</v>
      </c>
      <c r="P35" s="9" t="s">
        <v>1732</v>
      </c>
    </row>
    <row r="36" spans="1:16" x14ac:dyDescent="0.35">
      <c r="A36" s="2" t="s">
        <v>102</v>
      </c>
      <c r="B36" s="2" t="s">
        <v>103</v>
      </c>
      <c r="C36" s="2" t="s">
        <v>104</v>
      </c>
      <c r="D36" s="2" t="s">
        <v>771</v>
      </c>
      <c r="E36" s="2" t="s">
        <v>1033</v>
      </c>
      <c r="F36" s="2">
        <v>975</v>
      </c>
      <c r="G36" s="2" t="s">
        <v>1217</v>
      </c>
      <c r="I36" s="3" t="s">
        <v>1052</v>
      </c>
      <c r="J36" s="3">
        <v>124</v>
      </c>
      <c r="K36" s="4" t="s">
        <v>1053</v>
      </c>
      <c r="N36" s="8" t="s">
        <v>1389</v>
      </c>
      <c r="O36" s="8" t="s">
        <v>1846</v>
      </c>
      <c r="P36" s="9" t="s">
        <v>1762</v>
      </c>
    </row>
    <row r="37" spans="1:16" x14ac:dyDescent="0.35">
      <c r="A37" s="2" t="s">
        <v>105</v>
      </c>
      <c r="B37" s="2" t="s">
        <v>106</v>
      </c>
      <c r="C37" s="2" t="s">
        <v>107</v>
      </c>
      <c r="D37" s="2" t="s">
        <v>772</v>
      </c>
      <c r="E37" s="2" t="s">
        <v>1212</v>
      </c>
      <c r="F37" s="2">
        <v>952</v>
      </c>
      <c r="G37" s="2" t="s">
        <v>1315</v>
      </c>
      <c r="I37" s="3" t="s">
        <v>1054</v>
      </c>
      <c r="J37" s="3">
        <v>976</v>
      </c>
      <c r="K37" s="4" t="s">
        <v>1055</v>
      </c>
      <c r="N37" s="8" t="s">
        <v>1390</v>
      </c>
      <c r="O37" s="8" t="s">
        <v>1814</v>
      </c>
      <c r="P37" s="9" t="s">
        <v>1730</v>
      </c>
    </row>
    <row r="38" spans="1:16" x14ac:dyDescent="0.35">
      <c r="A38" s="2" t="s">
        <v>108</v>
      </c>
      <c r="B38" s="2" t="s">
        <v>109</v>
      </c>
      <c r="C38" s="2" t="s">
        <v>110</v>
      </c>
      <c r="D38" s="2" t="s">
        <v>773</v>
      </c>
      <c r="E38" s="2" t="s">
        <v>1036</v>
      </c>
      <c r="F38" s="2">
        <v>108</v>
      </c>
      <c r="G38" s="2" t="s">
        <v>1037</v>
      </c>
      <c r="I38" s="3" t="s">
        <v>1056</v>
      </c>
      <c r="J38" s="3">
        <v>756</v>
      </c>
      <c r="K38" s="4" t="s">
        <v>1057</v>
      </c>
      <c r="N38" s="8" t="s">
        <v>1391</v>
      </c>
      <c r="O38" s="8" t="s">
        <v>1805</v>
      </c>
      <c r="P38" s="9" t="s">
        <v>1721</v>
      </c>
    </row>
    <row r="39" spans="1:16" x14ac:dyDescent="0.35">
      <c r="A39" s="2" t="s">
        <v>111</v>
      </c>
      <c r="B39" s="2" t="s">
        <v>112</v>
      </c>
      <c r="C39" s="2" t="s">
        <v>113</v>
      </c>
      <c r="D39" s="2" t="s">
        <v>774</v>
      </c>
      <c r="E39" s="2" t="s">
        <v>1119</v>
      </c>
      <c r="F39" s="2">
        <v>116</v>
      </c>
      <c r="G39" s="2" t="s">
        <v>1249</v>
      </c>
      <c r="I39" s="3" t="s">
        <v>1058</v>
      </c>
      <c r="J39" s="3">
        <v>990</v>
      </c>
      <c r="K39" s="4" t="s">
        <v>1222</v>
      </c>
      <c r="N39" s="8" t="s">
        <v>1392</v>
      </c>
      <c r="O39" s="8" t="s">
        <v>1829</v>
      </c>
      <c r="P39" s="9" t="s">
        <v>1745</v>
      </c>
    </row>
    <row r="40" spans="1:16" x14ac:dyDescent="0.35">
      <c r="A40" s="2" t="s">
        <v>114</v>
      </c>
      <c r="B40" s="2" t="s">
        <v>115</v>
      </c>
      <c r="C40" s="2" t="s">
        <v>116</v>
      </c>
      <c r="D40" s="2" t="s">
        <v>775</v>
      </c>
      <c r="E40" s="2" t="s">
        <v>1209</v>
      </c>
      <c r="F40" s="2">
        <v>950</v>
      </c>
      <c r="G40" s="2" t="s">
        <v>1321</v>
      </c>
      <c r="I40" s="3" t="s">
        <v>1223</v>
      </c>
      <c r="J40" s="3">
        <v>0</v>
      </c>
      <c r="K40" s="4" t="s">
        <v>1224</v>
      </c>
      <c r="N40" s="8" t="s">
        <v>1393</v>
      </c>
      <c r="O40" s="8" t="s">
        <v>1873</v>
      </c>
      <c r="P40" s="9" t="s">
        <v>1790</v>
      </c>
    </row>
    <row r="41" spans="1:16" x14ac:dyDescent="0.35">
      <c r="A41" s="2" t="s">
        <v>117</v>
      </c>
      <c r="B41" s="2" t="s">
        <v>118</v>
      </c>
      <c r="C41" s="2" t="s">
        <v>119</v>
      </c>
      <c r="D41" s="2" t="s">
        <v>776</v>
      </c>
      <c r="E41" s="2" t="s">
        <v>1052</v>
      </c>
      <c r="F41" s="2">
        <v>124</v>
      </c>
      <c r="G41" s="2" t="s">
        <v>1053</v>
      </c>
      <c r="I41" s="3" t="s">
        <v>1059</v>
      </c>
      <c r="J41" s="3">
        <v>170</v>
      </c>
      <c r="K41" s="4" t="s">
        <v>1060</v>
      </c>
      <c r="N41" s="8" t="s">
        <v>1394</v>
      </c>
      <c r="O41" s="8" t="s">
        <v>1869</v>
      </c>
      <c r="P41" s="9" t="s">
        <v>1786</v>
      </c>
    </row>
    <row r="42" spans="1:16" x14ac:dyDescent="0.35">
      <c r="A42" s="2" t="s">
        <v>120</v>
      </c>
      <c r="B42" s="2" t="s">
        <v>121</v>
      </c>
      <c r="C42" s="2" t="s">
        <v>122</v>
      </c>
      <c r="D42" s="2" t="s">
        <v>777</v>
      </c>
      <c r="E42" s="2" t="s">
        <v>1064</v>
      </c>
      <c r="F42" s="2">
        <v>132</v>
      </c>
      <c r="G42" s="2" t="s">
        <v>1226</v>
      </c>
      <c r="I42" s="3" t="s">
        <v>1061</v>
      </c>
      <c r="J42" s="3">
        <v>188</v>
      </c>
      <c r="K42" s="4" t="s">
        <v>1062</v>
      </c>
      <c r="N42" s="8" t="s">
        <v>1395</v>
      </c>
      <c r="O42" s="8" t="s">
        <v>1811</v>
      </c>
      <c r="P42" s="9" t="s">
        <v>1727</v>
      </c>
    </row>
    <row r="43" spans="1:16" x14ac:dyDescent="0.35">
      <c r="A43" s="2" t="s">
        <v>123</v>
      </c>
      <c r="B43" s="2" t="s">
        <v>124</v>
      </c>
      <c r="C43" s="2" t="s">
        <v>125</v>
      </c>
      <c r="D43" s="2" t="s">
        <v>778</v>
      </c>
      <c r="E43" s="2" t="s">
        <v>1124</v>
      </c>
      <c r="F43" s="2">
        <v>136</v>
      </c>
      <c r="G43" s="2" t="s">
        <v>1254</v>
      </c>
      <c r="I43" s="3" t="s">
        <v>1063</v>
      </c>
      <c r="J43" s="3">
        <v>931</v>
      </c>
      <c r="K43" s="4" t="s">
        <v>1225</v>
      </c>
      <c r="N43" s="8" t="s">
        <v>1396</v>
      </c>
      <c r="O43" s="8" t="s">
        <v>1871</v>
      </c>
      <c r="P43" s="9" t="s">
        <v>1788</v>
      </c>
    </row>
    <row r="44" spans="1:16" x14ac:dyDescent="0.35">
      <c r="A44" s="2" t="s">
        <v>126</v>
      </c>
      <c r="B44" s="2" t="s">
        <v>127</v>
      </c>
      <c r="C44" s="2" t="s">
        <v>128</v>
      </c>
      <c r="D44" s="2" t="s">
        <v>779</v>
      </c>
      <c r="E44" s="2" t="s">
        <v>1209</v>
      </c>
      <c r="F44" s="2">
        <v>950</v>
      </c>
      <c r="G44" s="2" t="s">
        <v>1321</v>
      </c>
      <c r="I44" s="3" t="s">
        <v>1064</v>
      </c>
      <c r="J44" s="3">
        <v>132</v>
      </c>
      <c r="K44" s="4" t="s">
        <v>1226</v>
      </c>
      <c r="N44" s="8" t="s">
        <v>1397</v>
      </c>
      <c r="O44" s="8" t="s">
        <v>1872</v>
      </c>
      <c r="P44" s="9" t="s">
        <v>1789</v>
      </c>
    </row>
    <row r="45" spans="1:16" x14ac:dyDescent="0.35">
      <c r="A45" s="2" t="s">
        <v>129</v>
      </c>
      <c r="B45" s="2" t="s">
        <v>130</v>
      </c>
      <c r="C45" s="2" t="s">
        <v>131</v>
      </c>
      <c r="D45" s="2" t="s">
        <v>780</v>
      </c>
      <c r="E45" s="2" t="s">
        <v>1209</v>
      </c>
      <c r="F45" s="2">
        <v>950</v>
      </c>
      <c r="G45" s="2" t="s">
        <v>1321</v>
      </c>
      <c r="I45" s="3" t="s">
        <v>1065</v>
      </c>
      <c r="J45" s="3">
        <v>203</v>
      </c>
      <c r="K45" s="4" t="s">
        <v>1066</v>
      </c>
      <c r="N45" s="8" t="s">
        <v>1398</v>
      </c>
      <c r="O45" s="8" t="s">
        <v>1836</v>
      </c>
      <c r="P45" s="9" t="s">
        <v>1752</v>
      </c>
    </row>
    <row r="46" spans="1:16" x14ac:dyDescent="0.35">
      <c r="A46" s="2" t="s">
        <v>132</v>
      </c>
      <c r="B46" s="2" t="s">
        <v>133</v>
      </c>
      <c r="C46" s="2" t="s">
        <v>134</v>
      </c>
      <c r="D46" s="2" t="s">
        <v>781</v>
      </c>
      <c r="E46" s="2" t="s">
        <v>1058</v>
      </c>
      <c r="F46" s="2">
        <v>990</v>
      </c>
      <c r="G46" s="2" t="s">
        <v>1222</v>
      </c>
      <c r="I46" s="3" t="s">
        <v>1067</v>
      </c>
      <c r="J46" s="3">
        <v>262</v>
      </c>
      <c r="K46" s="4" t="s">
        <v>1068</v>
      </c>
      <c r="N46" s="8" t="s">
        <v>1399</v>
      </c>
      <c r="O46" s="8" t="s">
        <v>1870</v>
      </c>
      <c r="P46" s="9" t="s">
        <v>1787</v>
      </c>
    </row>
    <row r="47" spans="1:16" x14ac:dyDescent="0.35">
      <c r="A47" s="2" t="s">
        <v>135</v>
      </c>
      <c r="B47" s="2" t="s">
        <v>136</v>
      </c>
      <c r="C47" s="2" t="s">
        <v>137</v>
      </c>
      <c r="D47" s="2" t="s">
        <v>782</v>
      </c>
      <c r="E47" s="2" t="s">
        <v>1223</v>
      </c>
      <c r="F47" s="2">
        <v>0</v>
      </c>
      <c r="G47" s="2" t="s">
        <v>1224</v>
      </c>
      <c r="I47" s="3" t="s">
        <v>1069</v>
      </c>
      <c r="J47" s="3">
        <v>208</v>
      </c>
      <c r="K47" s="4" t="s">
        <v>1070</v>
      </c>
      <c r="N47" s="8" t="s">
        <v>1400</v>
      </c>
      <c r="O47" s="8" t="s">
        <v>2006</v>
      </c>
      <c r="P47" s="9" t="s">
        <v>1763</v>
      </c>
    </row>
    <row r="48" spans="1:16" x14ac:dyDescent="0.35">
      <c r="A48" s="2" t="s">
        <v>142</v>
      </c>
      <c r="B48" s="2" t="s">
        <v>143</v>
      </c>
      <c r="C48" s="2" t="s">
        <v>144</v>
      </c>
      <c r="D48" s="2" t="s">
        <v>785</v>
      </c>
      <c r="E48" s="2" t="s">
        <v>1022</v>
      </c>
      <c r="F48" s="2">
        <v>36</v>
      </c>
      <c r="G48" s="2" t="s">
        <v>1023</v>
      </c>
      <c r="I48" s="3" t="s">
        <v>1071</v>
      </c>
      <c r="J48" s="3">
        <v>214</v>
      </c>
      <c r="K48" s="4" t="s">
        <v>1072</v>
      </c>
      <c r="N48" s="8" t="s">
        <v>1401</v>
      </c>
      <c r="O48" s="8" t="s">
        <v>1857</v>
      </c>
      <c r="P48" s="9" t="s">
        <v>1774</v>
      </c>
    </row>
    <row r="49" spans="1:16" x14ac:dyDescent="0.35">
      <c r="A49" s="2" t="s">
        <v>145</v>
      </c>
      <c r="B49" s="2" t="s">
        <v>146</v>
      </c>
      <c r="C49" s="2" t="s">
        <v>147</v>
      </c>
      <c r="D49" s="2" t="s">
        <v>786</v>
      </c>
      <c r="E49" s="2" t="s">
        <v>1022</v>
      </c>
      <c r="F49" s="2">
        <v>36</v>
      </c>
      <c r="G49" s="2" t="s">
        <v>1023</v>
      </c>
      <c r="I49" s="3" t="s">
        <v>1073</v>
      </c>
      <c r="J49" s="3">
        <v>12</v>
      </c>
      <c r="K49" s="4" t="s">
        <v>1074</v>
      </c>
      <c r="N49" s="8" t="s">
        <v>1402</v>
      </c>
      <c r="O49" s="8" t="s">
        <v>1847</v>
      </c>
      <c r="P49" s="9" t="s">
        <v>1764</v>
      </c>
    </row>
    <row r="50" spans="1:16" x14ac:dyDescent="0.35">
      <c r="A50" s="2" t="s">
        <v>148</v>
      </c>
      <c r="B50" s="2" t="s">
        <v>149</v>
      </c>
      <c r="C50" s="2" t="s">
        <v>150</v>
      </c>
      <c r="D50" s="2" t="s">
        <v>787</v>
      </c>
      <c r="E50" s="2" t="s">
        <v>1059</v>
      </c>
      <c r="F50" s="2">
        <v>170</v>
      </c>
      <c r="G50" s="2" t="s">
        <v>1060</v>
      </c>
      <c r="I50" s="3" t="s">
        <v>1075</v>
      </c>
      <c r="J50" s="3">
        <v>818</v>
      </c>
      <c r="K50" s="4" t="s">
        <v>1076</v>
      </c>
      <c r="N50" s="8" t="s">
        <v>1403</v>
      </c>
      <c r="O50" s="8" t="s">
        <v>1824</v>
      </c>
      <c r="P50" s="9" t="s">
        <v>1740</v>
      </c>
    </row>
    <row r="51" spans="1:16" x14ac:dyDescent="0.35">
      <c r="A51" s="2" t="s">
        <v>151</v>
      </c>
      <c r="B51" s="2" t="s">
        <v>152</v>
      </c>
      <c r="C51" s="2" t="s">
        <v>153</v>
      </c>
      <c r="D51" s="2" t="s">
        <v>788</v>
      </c>
      <c r="E51" s="2" t="s">
        <v>1120</v>
      </c>
      <c r="F51" s="2">
        <v>174</v>
      </c>
      <c r="G51" s="2" t="s">
        <v>1250</v>
      </c>
      <c r="I51" s="3" t="s">
        <v>1077</v>
      </c>
      <c r="J51" s="3">
        <v>232</v>
      </c>
      <c r="K51" s="4" t="s">
        <v>1078</v>
      </c>
      <c r="N51" s="8" t="s">
        <v>1404</v>
      </c>
      <c r="O51" s="8" t="s">
        <v>1865</v>
      </c>
      <c r="P51" s="9" t="s">
        <v>1782</v>
      </c>
    </row>
    <row r="52" spans="1:16" x14ac:dyDescent="0.35">
      <c r="A52" s="2" t="s">
        <v>158</v>
      </c>
      <c r="B52" s="2" t="s">
        <v>159</v>
      </c>
      <c r="C52" s="2" t="s">
        <v>160</v>
      </c>
      <c r="D52" s="2" t="s">
        <v>791</v>
      </c>
      <c r="E52" s="2" t="s">
        <v>1061</v>
      </c>
      <c r="F52" s="2">
        <v>188</v>
      </c>
      <c r="G52" s="2" t="s">
        <v>1062</v>
      </c>
      <c r="I52" s="3" t="s">
        <v>1079</v>
      </c>
      <c r="J52" s="3">
        <v>230</v>
      </c>
      <c r="K52" s="4" t="s">
        <v>1080</v>
      </c>
      <c r="N52" s="8" t="s">
        <v>1405</v>
      </c>
      <c r="O52" s="8" t="s">
        <v>1807</v>
      </c>
      <c r="P52" s="9" t="s">
        <v>1723</v>
      </c>
    </row>
    <row r="53" spans="1:16" x14ac:dyDescent="0.35">
      <c r="A53" s="2" t="s">
        <v>724</v>
      </c>
      <c r="B53" s="2" t="s">
        <v>161</v>
      </c>
      <c r="C53" s="2" t="s">
        <v>162</v>
      </c>
      <c r="D53" s="2" t="s">
        <v>792</v>
      </c>
      <c r="E53" s="2" t="s">
        <v>1212</v>
      </c>
      <c r="F53" s="2">
        <v>952</v>
      </c>
      <c r="G53" s="2" t="s">
        <v>1315</v>
      </c>
      <c r="I53" s="3" t="s">
        <v>1081</v>
      </c>
      <c r="J53" s="3">
        <v>978</v>
      </c>
      <c r="K53" s="4" t="s">
        <v>1082</v>
      </c>
      <c r="N53" s="8" t="s">
        <v>1406</v>
      </c>
      <c r="O53" s="8" t="s">
        <v>1849</v>
      </c>
      <c r="P53" s="9" t="s">
        <v>1766</v>
      </c>
    </row>
    <row r="54" spans="1:16" x14ac:dyDescent="0.35">
      <c r="A54" s="2" t="s">
        <v>163</v>
      </c>
      <c r="B54" s="2" t="s">
        <v>164</v>
      </c>
      <c r="C54" s="2" t="s">
        <v>165</v>
      </c>
      <c r="D54" s="2" t="s">
        <v>793</v>
      </c>
      <c r="E54" s="2" t="s">
        <v>1103</v>
      </c>
      <c r="F54" s="2">
        <v>191</v>
      </c>
      <c r="G54" s="2" t="s">
        <v>1233</v>
      </c>
      <c r="I54" s="3" t="s">
        <v>1083</v>
      </c>
      <c r="J54" s="3">
        <v>242</v>
      </c>
      <c r="K54" s="4" t="s">
        <v>1227</v>
      </c>
      <c r="N54" s="8" t="s">
        <v>1407</v>
      </c>
      <c r="O54" s="8" t="s">
        <v>1812</v>
      </c>
      <c r="P54" s="9" t="s">
        <v>1728</v>
      </c>
    </row>
    <row r="55" spans="1:16" x14ac:dyDescent="0.35">
      <c r="A55" s="2" t="s">
        <v>166</v>
      </c>
      <c r="B55" s="2" t="s">
        <v>167</v>
      </c>
      <c r="C55" s="2" t="s">
        <v>168</v>
      </c>
      <c r="D55" s="2" t="s">
        <v>794</v>
      </c>
      <c r="E55" s="2" t="s">
        <v>1063</v>
      </c>
      <c r="F55" s="2">
        <v>931</v>
      </c>
      <c r="G55" s="2" t="s">
        <v>1225</v>
      </c>
      <c r="I55" s="3" t="s">
        <v>1084</v>
      </c>
      <c r="J55" s="3">
        <v>238</v>
      </c>
      <c r="K55" s="4" t="s">
        <v>1085</v>
      </c>
      <c r="N55" s="8" t="s">
        <v>1408</v>
      </c>
      <c r="O55" s="8" t="s">
        <v>1830</v>
      </c>
      <c r="P55" s="9" t="s">
        <v>1746</v>
      </c>
    </row>
    <row r="56" spans="1:16" x14ac:dyDescent="0.35">
      <c r="A56" s="2" t="s">
        <v>169</v>
      </c>
      <c r="B56" s="2" t="s">
        <v>170</v>
      </c>
      <c r="C56" s="2" t="s">
        <v>171</v>
      </c>
      <c r="D56" s="2" t="s">
        <v>795</v>
      </c>
      <c r="E56" s="2" t="s">
        <v>1081</v>
      </c>
      <c r="F56" s="2">
        <v>978</v>
      </c>
      <c r="G56" s="2" t="s">
        <v>1082</v>
      </c>
      <c r="I56" s="3" t="s">
        <v>1086</v>
      </c>
      <c r="J56" s="3">
        <v>826</v>
      </c>
      <c r="K56" s="4" t="s">
        <v>1087</v>
      </c>
      <c r="N56" s="8" t="s">
        <v>1409</v>
      </c>
      <c r="O56" s="8" t="s">
        <v>1850</v>
      </c>
      <c r="P56" s="9" t="s">
        <v>1767</v>
      </c>
    </row>
    <row r="57" spans="1:16" x14ac:dyDescent="0.35">
      <c r="A57" s="2" t="s">
        <v>172</v>
      </c>
      <c r="B57" s="2" t="s">
        <v>173</v>
      </c>
      <c r="C57" s="2" t="s">
        <v>174</v>
      </c>
      <c r="D57" s="2" t="s">
        <v>796</v>
      </c>
      <c r="E57" s="2" t="s">
        <v>1065</v>
      </c>
      <c r="F57" s="2">
        <v>203</v>
      </c>
      <c r="G57" s="2" t="s">
        <v>1066</v>
      </c>
      <c r="I57" s="3" t="s">
        <v>1088</v>
      </c>
      <c r="J57" s="3">
        <v>981</v>
      </c>
      <c r="K57" s="4" t="s">
        <v>1089</v>
      </c>
      <c r="N57" s="8" t="s">
        <v>1410</v>
      </c>
      <c r="O57" s="8" t="s">
        <v>1815</v>
      </c>
      <c r="P57" s="9" t="s">
        <v>1731</v>
      </c>
    </row>
    <row r="58" spans="1:16" x14ac:dyDescent="0.35">
      <c r="A58" s="2" t="s">
        <v>721</v>
      </c>
      <c r="B58" s="2" t="s">
        <v>156</v>
      </c>
      <c r="C58" s="2" t="s">
        <v>157</v>
      </c>
      <c r="D58" s="2" t="s">
        <v>790</v>
      </c>
      <c r="E58" s="2" t="s">
        <v>1054</v>
      </c>
      <c r="F58" s="2">
        <v>976</v>
      </c>
      <c r="G58" s="2" t="s">
        <v>1055</v>
      </c>
      <c r="I58" s="3" t="s">
        <v>1228</v>
      </c>
      <c r="J58" s="3">
        <v>0</v>
      </c>
      <c r="K58" s="4" t="s">
        <v>1229</v>
      </c>
      <c r="N58" s="8" t="s">
        <v>1411</v>
      </c>
      <c r="O58" s="8" t="s">
        <v>1813</v>
      </c>
      <c r="P58" s="9" t="s">
        <v>1729</v>
      </c>
    </row>
    <row r="59" spans="1:16" x14ac:dyDescent="0.35">
      <c r="A59" s="2" t="s">
        <v>175</v>
      </c>
      <c r="B59" s="2" t="s">
        <v>176</v>
      </c>
      <c r="C59" s="2" t="s">
        <v>177</v>
      </c>
      <c r="D59" s="2" t="s">
        <v>797</v>
      </c>
      <c r="E59" s="2" t="s">
        <v>1069</v>
      </c>
      <c r="F59" s="2">
        <v>208</v>
      </c>
      <c r="G59" s="2" t="s">
        <v>1070</v>
      </c>
      <c r="I59" s="3" t="s">
        <v>1090</v>
      </c>
      <c r="J59" s="3">
        <v>936</v>
      </c>
      <c r="K59" s="4" t="s">
        <v>1091</v>
      </c>
      <c r="N59" s="8" t="s">
        <v>1412</v>
      </c>
      <c r="O59" s="8" t="s">
        <v>1868</v>
      </c>
      <c r="P59" s="9" t="s">
        <v>1785</v>
      </c>
    </row>
    <row r="60" spans="1:16" x14ac:dyDescent="0.35">
      <c r="A60" s="2" t="s">
        <v>178</v>
      </c>
      <c r="B60" s="2" t="s">
        <v>179</v>
      </c>
      <c r="C60" s="2" t="s">
        <v>180</v>
      </c>
      <c r="D60" s="2" t="s">
        <v>798</v>
      </c>
      <c r="E60" s="2" t="s">
        <v>1067</v>
      </c>
      <c r="F60" s="2">
        <v>262</v>
      </c>
      <c r="G60" s="2" t="s">
        <v>1068</v>
      </c>
      <c r="I60" s="3" t="s">
        <v>1092</v>
      </c>
      <c r="J60" s="3">
        <v>292</v>
      </c>
      <c r="K60" s="4" t="s">
        <v>1093</v>
      </c>
      <c r="N60" s="8" t="s">
        <v>1413</v>
      </c>
      <c r="O60" s="8" t="s">
        <v>1858</v>
      </c>
      <c r="P60" s="9" t="s">
        <v>1775</v>
      </c>
    </row>
    <row r="61" spans="1:16" x14ac:dyDescent="0.35">
      <c r="A61" s="2" t="s">
        <v>181</v>
      </c>
      <c r="B61" s="2" t="s">
        <v>182</v>
      </c>
      <c r="C61" s="2" t="s">
        <v>183</v>
      </c>
      <c r="D61" s="2" t="s">
        <v>799</v>
      </c>
      <c r="E61" s="2" t="s">
        <v>1210</v>
      </c>
      <c r="F61" s="2">
        <v>951</v>
      </c>
      <c r="G61" s="2" t="s">
        <v>1211</v>
      </c>
      <c r="I61" s="3" t="s">
        <v>1094</v>
      </c>
      <c r="J61" s="3">
        <v>270</v>
      </c>
      <c r="K61" s="4" t="s">
        <v>1095</v>
      </c>
      <c r="N61" s="8" t="s">
        <v>1414</v>
      </c>
      <c r="O61" s="8" t="s">
        <v>1855</v>
      </c>
      <c r="P61" s="9" t="s">
        <v>1772</v>
      </c>
    </row>
    <row r="62" spans="1:16" x14ac:dyDescent="0.35">
      <c r="A62" s="2" t="s">
        <v>184</v>
      </c>
      <c r="B62" s="2" t="s">
        <v>185</v>
      </c>
      <c r="C62" s="2" t="s">
        <v>186</v>
      </c>
      <c r="D62" s="2" t="s">
        <v>800</v>
      </c>
      <c r="E62" s="2" t="s">
        <v>1071</v>
      </c>
      <c r="F62" s="2">
        <v>214</v>
      </c>
      <c r="G62" s="2" t="s">
        <v>1072</v>
      </c>
      <c r="I62" s="3" t="s">
        <v>1096</v>
      </c>
      <c r="J62" s="3">
        <v>324</v>
      </c>
      <c r="K62" s="4" t="s">
        <v>1097</v>
      </c>
      <c r="N62" s="8" t="s">
        <v>1415</v>
      </c>
      <c r="O62" s="8" t="s">
        <v>1817</v>
      </c>
      <c r="P62" s="9" t="s">
        <v>1733</v>
      </c>
    </row>
    <row r="63" spans="1:16" x14ac:dyDescent="0.35">
      <c r="A63" s="2" t="s">
        <v>187</v>
      </c>
      <c r="B63" s="2" t="s">
        <v>188</v>
      </c>
      <c r="C63" s="2" t="s">
        <v>189</v>
      </c>
      <c r="D63" s="2" t="s">
        <v>801</v>
      </c>
      <c r="E63" s="2" t="s">
        <v>1200</v>
      </c>
      <c r="F63" s="2">
        <v>840</v>
      </c>
      <c r="G63" s="2" t="s">
        <v>1201</v>
      </c>
      <c r="I63" s="3" t="s">
        <v>1098</v>
      </c>
      <c r="J63" s="3">
        <v>320</v>
      </c>
      <c r="K63" s="4" t="s">
        <v>1099</v>
      </c>
      <c r="N63" s="8" t="s">
        <v>1416</v>
      </c>
      <c r="O63" s="8" t="s">
        <v>1854</v>
      </c>
      <c r="P63" s="9" t="s">
        <v>1771</v>
      </c>
    </row>
    <row r="64" spans="1:16" x14ac:dyDescent="0.35">
      <c r="A64" s="2" t="s">
        <v>190</v>
      </c>
      <c r="B64" s="2" t="s">
        <v>191</v>
      </c>
      <c r="C64" s="2" t="s">
        <v>192</v>
      </c>
      <c r="D64" s="2" t="s">
        <v>802</v>
      </c>
      <c r="E64" s="2" t="s">
        <v>1075</v>
      </c>
      <c r="F64" s="2">
        <v>818</v>
      </c>
      <c r="G64" s="2" t="s">
        <v>1076</v>
      </c>
      <c r="I64" s="3" t="s">
        <v>1100</v>
      </c>
      <c r="J64" s="3">
        <v>328</v>
      </c>
      <c r="K64" s="4" t="s">
        <v>1230</v>
      </c>
      <c r="N64" s="8" t="s">
        <v>1417</v>
      </c>
      <c r="O64" s="8" t="s">
        <v>1841</v>
      </c>
      <c r="P64" s="9" t="s">
        <v>1757</v>
      </c>
    </row>
    <row r="65" spans="1:16" x14ac:dyDescent="0.35">
      <c r="A65" s="2" t="s">
        <v>193</v>
      </c>
      <c r="B65" s="2" t="s">
        <v>194</v>
      </c>
      <c r="C65" s="2" t="s">
        <v>195</v>
      </c>
      <c r="D65" s="2" t="s">
        <v>803</v>
      </c>
      <c r="E65" s="2" t="s">
        <v>1200</v>
      </c>
      <c r="F65" s="2">
        <v>840</v>
      </c>
      <c r="G65" s="2" t="s">
        <v>1201</v>
      </c>
      <c r="I65" s="3" t="s">
        <v>1101</v>
      </c>
      <c r="J65" s="3">
        <v>344</v>
      </c>
      <c r="K65" s="4" t="s">
        <v>1231</v>
      </c>
      <c r="N65" s="8" t="s">
        <v>1418</v>
      </c>
      <c r="O65" s="8" t="s">
        <v>1853</v>
      </c>
      <c r="P65" s="9" t="s">
        <v>1770</v>
      </c>
    </row>
    <row r="66" spans="1:16" x14ac:dyDescent="0.35">
      <c r="A66" s="2" t="s">
        <v>196</v>
      </c>
      <c r="B66" s="2" t="s">
        <v>197</v>
      </c>
      <c r="C66" s="2" t="s">
        <v>198</v>
      </c>
      <c r="D66" s="2" t="s">
        <v>804</v>
      </c>
      <c r="E66" s="2" t="s">
        <v>1209</v>
      </c>
      <c r="F66" s="2">
        <v>950</v>
      </c>
      <c r="G66" s="2" t="s">
        <v>1321</v>
      </c>
      <c r="I66" s="3" t="s">
        <v>1102</v>
      </c>
      <c r="J66" s="3">
        <v>340</v>
      </c>
      <c r="K66" s="4" t="s">
        <v>1232</v>
      </c>
      <c r="N66" s="8" t="s">
        <v>1419</v>
      </c>
      <c r="O66" s="8" t="s">
        <v>1852</v>
      </c>
      <c r="P66" s="9" t="s">
        <v>1769</v>
      </c>
    </row>
    <row r="67" spans="1:16" x14ac:dyDescent="0.35">
      <c r="A67" s="2" t="s">
        <v>199</v>
      </c>
      <c r="B67" s="2" t="s">
        <v>200</v>
      </c>
      <c r="C67" s="2" t="s">
        <v>201</v>
      </c>
      <c r="D67" s="2" t="s">
        <v>805</v>
      </c>
      <c r="E67" s="2" t="s">
        <v>1077</v>
      </c>
      <c r="F67" s="2">
        <v>232</v>
      </c>
      <c r="G67" s="2" t="s">
        <v>1078</v>
      </c>
      <c r="I67" s="3" t="s">
        <v>1103</v>
      </c>
      <c r="J67" s="3">
        <v>191</v>
      </c>
      <c r="K67" s="4" t="s">
        <v>1233</v>
      </c>
      <c r="N67" s="8" t="s">
        <v>1420</v>
      </c>
      <c r="O67" s="8" t="s">
        <v>1808</v>
      </c>
      <c r="P67" s="9" t="s">
        <v>1724</v>
      </c>
    </row>
    <row r="68" spans="1:16" x14ac:dyDescent="0.35">
      <c r="A68" s="2" t="s">
        <v>202</v>
      </c>
      <c r="B68" s="2" t="s">
        <v>203</v>
      </c>
      <c r="C68" s="2" t="s">
        <v>204</v>
      </c>
      <c r="D68" s="2" t="s">
        <v>806</v>
      </c>
      <c r="E68" s="2" t="s">
        <v>1081</v>
      </c>
      <c r="F68" s="2">
        <v>978</v>
      </c>
      <c r="G68" s="2" t="s">
        <v>1082</v>
      </c>
      <c r="I68" s="3" t="s">
        <v>1104</v>
      </c>
      <c r="J68" s="3">
        <v>332</v>
      </c>
      <c r="K68" s="4" t="s">
        <v>1234</v>
      </c>
      <c r="N68" s="8" t="s">
        <v>1421</v>
      </c>
      <c r="O68" s="8" t="s">
        <v>1809</v>
      </c>
      <c r="P68" s="9" t="s">
        <v>1725</v>
      </c>
    </row>
    <row r="69" spans="1:16" x14ac:dyDescent="0.35">
      <c r="A69" s="2" t="s">
        <v>734</v>
      </c>
      <c r="B69" s="2" t="s">
        <v>619</v>
      </c>
      <c r="C69" s="2" t="s">
        <v>620</v>
      </c>
      <c r="D69" s="2" t="s">
        <v>948</v>
      </c>
      <c r="E69" s="2" t="s">
        <v>1183</v>
      </c>
      <c r="F69" s="2">
        <v>748</v>
      </c>
      <c r="G69" s="2" t="s">
        <v>1301</v>
      </c>
      <c r="I69" s="3" t="s">
        <v>1105</v>
      </c>
      <c r="J69" s="3">
        <v>348</v>
      </c>
      <c r="K69" s="4" t="s">
        <v>1235</v>
      </c>
      <c r="N69" s="8" t="s">
        <v>1422</v>
      </c>
      <c r="O69" s="8" t="s">
        <v>1820</v>
      </c>
      <c r="P69" s="9" t="s">
        <v>1736</v>
      </c>
    </row>
    <row r="70" spans="1:16" x14ac:dyDescent="0.35">
      <c r="A70" s="2" t="s">
        <v>205</v>
      </c>
      <c r="B70" s="2" t="s">
        <v>206</v>
      </c>
      <c r="C70" s="2" t="s">
        <v>207</v>
      </c>
      <c r="D70" s="2" t="s">
        <v>807</v>
      </c>
      <c r="E70" s="2" t="s">
        <v>1079</v>
      </c>
      <c r="F70" s="2">
        <v>230</v>
      </c>
      <c r="G70" s="2" t="s">
        <v>1080</v>
      </c>
      <c r="I70" s="3" t="s">
        <v>1106</v>
      </c>
      <c r="J70" s="3">
        <v>360</v>
      </c>
      <c r="K70" s="4" t="s">
        <v>1236</v>
      </c>
      <c r="N70" s="8" t="s">
        <v>1423</v>
      </c>
      <c r="O70" s="8" t="s">
        <v>1818</v>
      </c>
      <c r="P70" s="9" t="s">
        <v>1734</v>
      </c>
    </row>
    <row r="71" spans="1:16" x14ac:dyDescent="0.35">
      <c r="A71" s="2" t="s">
        <v>725</v>
      </c>
      <c r="B71" s="2" t="s">
        <v>208</v>
      </c>
      <c r="C71" s="2" t="s">
        <v>209</v>
      </c>
      <c r="D71" s="2" t="s">
        <v>808</v>
      </c>
      <c r="E71" s="2" t="s">
        <v>1084</v>
      </c>
      <c r="F71" s="2">
        <v>238</v>
      </c>
      <c r="G71" s="2" t="s">
        <v>1085</v>
      </c>
      <c r="I71" s="3" t="s">
        <v>1107</v>
      </c>
      <c r="J71" s="3">
        <v>376</v>
      </c>
      <c r="K71" s="4" t="s">
        <v>1237</v>
      </c>
      <c r="N71" s="8" t="s">
        <v>1424</v>
      </c>
      <c r="O71" s="8" t="s">
        <v>1864</v>
      </c>
      <c r="P71" s="9" t="s">
        <v>1781</v>
      </c>
    </row>
    <row r="72" spans="1:16" x14ac:dyDescent="0.35">
      <c r="A72" s="2" t="s">
        <v>210</v>
      </c>
      <c r="B72" s="2" t="s">
        <v>211</v>
      </c>
      <c r="C72" s="2" t="s">
        <v>212</v>
      </c>
      <c r="D72" s="2" t="s">
        <v>809</v>
      </c>
      <c r="E72" s="2" t="s">
        <v>1069</v>
      </c>
      <c r="F72" s="2">
        <v>208</v>
      </c>
      <c r="G72" s="2" t="s">
        <v>1070</v>
      </c>
      <c r="I72" s="3" t="s">
        <v>1238</v>
      </c>
      <c r="J72" s="3">
        <v>0</v>
      </c>
      <c r="K72" s="4" t="s">
        <v>1239</v>
      </c>
      <c r="N72" s="8" t="s">
        <v>1425</v>
      </c>
      <c r="O72" s="8" t="s">
        <v>1822</v>
      </c>
      <c r="P72" s="9" t="s">
        <v>1738</v>
      </c>
    </row>
    <row r="73" spans="1:16" x14ac:dyDescent="0.35">
      <c r="A73" s="2" t="s">
        <v>213</v>
      </c>
      <c r="B73" s="2" t="s">
        <v>214</v>
      </c>
      <c r="C73" s="2" t="s">
        <v>215</v>
      </c>
      <c r="D73" s="2" t="s">
        <v>810</v>
      </c>
      <c r="E73" s="2" t="s">
        <v>1083</v>
      </c>
      <c r="F73" s="2">
        <v>242</v>
      </c>
      <c r="G73" s="2" t="s">
        <v>1227</v>
      </c>
      <c r="I73" s="3" t="s">
        <v>1108</v>
      </c>
      <c r="J73" s="3">
        <v>356</v>
      </c>
      <c r="K73" s="4" t="s">
        <v>1240</v>
      </c>
      <c r="N73" s="263">
        <v>7103</v>
      </c>
      <c r="O73" s="263" t="s">
        <v>2007</v>
      </c>
      <c r="P73" s="263" t="s">
        <v>2008</v>
      </c>
    </row>
    <row r="74" spans="1:16" x14ac:dyDescent="0.35">
      <c r="A74" s="2" t="s">
        <v>216</v>
      </c>
      <c r="B74" s="2" t="s">
        <v>217</v>
      </c>
      <c r="C74" s="2" t="s">
        <v>218</v>
      </c>
      <c r="D74" s="2" t="s">
        <v>811</v>
      </c>
      <c r="E74" s="2" t="s">
        <v>1081</v>
      </c>
      <c r="F74" s="2">
        <v>978</v>
      </c>
      <c r="G74" s="2" t="s">
        <v>1082</v>
      </c>
      <c r="I74" s="3" t="s">
        <v>1109</v>
      </c>
      <c r="J74" s="3">
        <v>368</v>
      </c>
      <c r="K74" s="4" t="s">
        <v>1110</v>
      </c>
      <c r="N74" s="264">
        <v>7202</v>
      </c>
      <c r="O74" s="2" t="s">
        <v>2009</v>
      </c>
      <c r="P74" s="2" t="s">
        <v>2010</v>
      </c>
    </row>
    <row r="75" spans="1:16" x14ac:dyDescent="0.35">
      <c r="A75" s="2" t="s">
        <v>219</v>
      </c>
      <c r="B75" s="2" t="s">
        <v>220</v>
      </c>
      <c r="C75" s="2" t="s">
        <v>221</v>
      </c>
      <c r="D75" s="2" t="s">
        <v>812</v>
      </c>
      <c r="E75" s="2" t="s">
        <v>1081</v>
      </c>
      <c r="F75" s="2">
        <v>978</v>
      </c>
      <c r="G75" s="2" t="s">
        <v>1082</v>
      </c>
      <c r="I75" s="3" t="s">
        <v>1111</v>
      </c>
      <c r="J75" s="3">
        <v>364</v>
      </c>
      <c r="K75" s="4" t="s">
        <v>1241</v>
      </c>
    </row>
    <row r="76" spans="1:16" x14ac:dyDescent="0.35">
      <c r="A76" s="2" t="s">
        <v>222</v>
      </c>
      <c r="B76" s="2" t="s">
        <v>223</v>
      </c>
      <c r="C76" s="2" t="s">
        <v>224</v>
      </c>
      <c r="D76" s="2" t="s">
        <v>813</v>
      </c>
      <c r="E76" s="2" t="s">
        <v>1081</v>
      </c>
      <c r="F76" s="2">
        <v>978</v>
      </c>
      <c r="G76" s="2" t="s">
        <v>1082</v>
      </c>
      <c r="I76" s="3" t="s">
        <v>1112</v>
      </c>
      <c r="J76" s="3">
        <v>352</v>
      </c>
      <c r="K76" s="4" t="s">
        <v>1113</v>
      </c>
    </row>
    <row r="77" spans="1:16" x14ac:dyDescent="0.35">
      <c r="A77" s="2" t="s">
        <v>225</v>
      </c>
      <c r="B77" s="2" t="s">
        <v>226</v>
      </c>
      <c r="C77" s="2" t="s">
        <v>227</v>
      </c>
      <c r="D77" s="2" t="s">
        <v>814</v>
      </c>
      <c r="E77" s="2" t="s">
        <v>1081</v>
      </c>
      <c r="F77" s="2">
        <v>978</v>
      </c>
      <c r="G77" s="2" t="s">
        <v>1082</v>
      </c>
      <c r="I77" s="3" t="s">
        <v>1242</v>
      </c>
      <c r="J77" s="3">
        <v>0</v>
      </c>
      <c r="K77" s="4" t="s">
        <v>1243</v>
      </c>
    </row>
    <row r="78" spans="1:16" x14ac:dyDescent="0.35">
      <c r="A78" s="2" t="s">
        <v>228</v>
      </c>
      <c r="B78" s="2" t="s">
        <v>229</v>
      </c>
      <c r="C78" s="2" t="s">
        <v>230</v>
      </c>
      <c r="D78" s="2" t="s">
        <v>815</v>
      </c>
      <c r="E78" s="2" t="s">
        <v>1081</v>
      </c>
      <c r="F78" s="2">
        <v>978</v>
      </c>
      <c r="G78" s="2" t="s">
        <v>1082</v>
      </c>
      <c r="I78" s="3" t="s">
        <v>1114</v>
      </c>
      <c r="J78" s="3">
        <v>388</v>
      </c>
      <c r="K78" s="4" t="s">
        <v>1244</v>
      </c>
    </row>
    <row r="79" spans="1:16" x14ac:dyDescent="0.35">
      <c r="A79" s="2" t="s">
        <v>231</v>
      </c>
      <c r="B79" s="2" t="s">
        <v>232</v>
      </c>
      <c r="C79" s="2" t="s">
        <v>233</v>
      </c>
      <c r="D79" s="2" t="s">
        <v>816</v>
      </c>
      <c r="E79" s="2" t="s">
        <v>1209</v>
      </c>
      <c r="F79" s="2">
        <v>950</v>
      </c>
      <c r="G79" s="2" t="s">
        <v>1321</v>
      </c>
      <c r="I79" s="3" t="s">
        <v>1115</v>
      </c>
      <c r="J79" s="3">
        <v>400</v>
      </c>
      <c r="K79" s="4" t="s">
        <v>1245</v>
      </c>
    </row>
    <row r="80" spans="1:16" x14ac:dyDescent="0.35">
      <c r="A80" s="2" t="s">
        <v>234</v>
      </c>
      <c r="B80" s="2" t="s">
        <v>235</v>
      </c>
      <c r="C80" s="2" t="s">
        <v>236</v>
      </c>
      <c r="D80" s="2" t="s">
        <v>817</v>
      </c>
      <c r="E80" s="2" t="s">
        <v>1094</v>
      </c>
      <c r="F80" s="2">
        <v>270</v>
      </c>
      <c r="G80" s="2" t="s">
        <v>1095</v>
      </c>
      <c r="I80" s="3" t="s">
        <v>1116</v>
      </c>
      <c r="J80" s="3">
        <v>392</v>
      </c>
      <c r="K80" s="4" t="s">
        <v>1246</v>
      </c>
    </row>
    <row r="81" spans="1:11" x14ac:dyDescent="0.35">
      <c r="A81" s="2" t="s">
        <v>237</v>
      </c>
      <c r="B81" s="2" t="s">
        <v>238</v>
      </c>
      <c r="C81" s="2" t="s">
        <v>239</v>
      </c>
      <c r="D81" s="2" t="s">
        <v>818</v>
      </c>
      <c r="E81" s="2" t="s">
        <v>1088</v>
      </c>
      <c r="F81" s="2">
        <v>981</v>
      </c>
      <c r="G81" s="2" t="s">
        <v>1089</v>
      </c>
      <c r="I81" s="3" t="s">
        <v>1117</v>
      </c>
      <c r="J81" s="3">
        <v>404</v>
      </c>
      <c r="K81" s="4" t="s">
        <v>1247</v>
      </c>
    </row>
    <row r="82" spans="1:11" x14ac:dyDescent="0.35">
      <c r="A82" s="2" t="s">
        <v>240</v>
      </c>
      <c r="B82" s="2" t="s">
        <v>241</v>
      </c>
      <c r="C82" s="2" t="s">
        <v>242</v>
      </c>
      <c r="D82" s="2" t="s">
        <v>819</v>
      </c>
      <c r="E82" s="2" t="s">
        <v>1081</v>
      </c>
      <c r="F82" s="2">
        <v>978</v>
      </c>
      <c r="G82" s="2" t="s">
        <v>1082</v>
      </c>
      <c r="I82" s="3" t="s">
        <v>1118</v>
      </c>
      <c r="J82" s="3">
        <v>417</v>
      </c>
      <c r="K82" s="4" t="s">
        <v>1248</v>
      </c>
    </row>
    <row r="83" spans="1:11" x14ac:dyDescent="0.35">
      <c r="A83" s="2" t="s">
        <v>243</v>
      </c>
      <c r="B83" s="2" t="s">
        <v>244</v>
      </c>
      <c r="C83" s="2" t="s">
        <v>245</v>
      </c>
      <c r="D83" s="2" t="s">
        <v>820</v>
      </c>
      <c r="E83" s="2" t="s">
        <v>1090</v>
      </c>
      <c r="F83" s="2">
        <v>936</v>
      </c>
      <c r="G83" s="2" t="s">
        <v>1091</v>
      </c>
      <c r="I83" s="3" t="s">
        <v>1119</v>
      </c>
      <c r="J83" s="3">
        <v>116</v>
      </c>
      <c r="K83" s="4" t="s">
        <v>1249</v>
      </c>
    </row>
    <row r="84" spans="1:11" x14ac:dyDescent="0.35">
      <c r="A84" s="2" t="s">
        <v>246</v>
      </c>
      <c r="B84" s="2" t="s">
        <v>247</v>
      </c>
      <c r="C84" s="2" t="s">
        <v>248</v>
      </c>
      <c r="D84" s="2" t="s">
        <v>821</v>
      </c>
      <c r="E84" s="2" t="s">
        <v>1092</v>
      </c>
      <c r="F84" s="2">
        <v>292</v>
      </c>
      <c r="G84" s="2" t="s">
        <v>1093</v>
      </c>
      <c r="I84" s="3" t="s">
        <v>1120</v>
      </c>
      <c r="J84" s="3">
        <v>174</v>
      </c>
      <c r="K84" s="4" t="s">
        <v>1250</v>
      </c>
    </row>
    <row r="85" spans="1:11" x14ac:dyDescent="0.35">
      <c r="A85" s="2" t="s">
        <v>249</v>
      </c>
      <c r="B85" s="2" t="s">
        <v>250</v>
      </c>
      <c r="C85" s="2" t="s">
        <v>251</v>
      </c>
      <c r="D85" s="2" t="s">
        <v>822</v>
      </c>
      <c r="E85" s="2" t="s">
        <v>1081</v>
      </c>
      <c r="F85" s="2">
        <v>978</v>
      </c>
      <c r="G85" s="2" t="s">
        <v>1082</v>
      </c>
      <c r="I85" s="3" t="s">
        <v>1121</v>
      </c>
      <c r="J85" s="3">
        <v>408</v>
      </c>
      <c r="K85" s="4" t="s">
        <v>1251</v>
      </c>
    </row>
    <row r="86" spans="1:11" x14ac:dyDescent="0.35">
      <c r="A86" s="2" t="s">
        <v>252</v>
      </c>
      <c r="B86" s="2" t="s">
        <v>253</v>
      </c>
      <c r="C86" s="2" t="s">
        <v>254</v>
      </c>
      <c r="D86" s="2" t="s">
        <v>823</v>
      </c>
      <c r="E86" s="2" t="s">
        <v>1069</v>
      </c>
      <c r="F86" s="2">
        <v>208</v>
      </c>
      <c r="G86" s="2" t="s">
        <v>1070</v>
      </c>
      <c r="I86" s="3" t="s">
        <v>1122</v>
      </c>
      <c r="J86" s="3">
        <v>410</v>
      </c>
      <c r="K86" s="4" t="s">
        <v>1252</v>
      </c>
    </row>
    <row r="87" spans="1:11" x14ac:dyDescent="0.35">
      <c r="A87" s="2" t="s">
        <v>255</v>
      </c>
      <c r="B87" s="2" t="s">
        <v>256</v>
      </c>
      <c r="C87" s="2" t="s">
        <v>257</v>
      </c>
      <c r="D87" s="2" t="s">
        <v>824</v>
      </c>
      <c r="E87" s="2" t="s">
        <v>1210</v>
      </c>
      <c r="F87" s="2">
        <v>951</v>
      </c>
      <c r="G87" s="2" t="s">
        <v>1211</v>
      </c>
      <c r="I87" s="3" t="s">
        <v>1123</v>
      </c>
      <c r="J87" s="3">
        <v>414</v>
      </c>
      <c r="K87" s="4" t="s">
        <v>1253</v>
      </c>
    </row>
    <row r="88" spans="1:11" x14ac:dyDescent="0.35">
      <c r="A88" s="2" t="s">
        <v>258</v>
      </c>
      <c r="B88" s="2" t="s">
        <v>259</v>
      </c>
      <c r="C88" s="2" t="s">
        <v>260</v>
      </c>
      <c r="D88" s="2" t="s">
        <v>825</v>
      </c>
      <c r="E88" s="2" t="s">
        <v>1081</v>
      </c>
      <c r="F88" s="2">
        <v>978</v>
      </c>
      <c r="G88" s="2" t="s">
        <v>1082</v>
      </c>
      <c r="I88" s="3" t="s">
        <v>1124</v>
      </c>
      <c r="J88" s="3">
        <v>136</v>
      </c>
      <c r="K88" s="4" t="s">
        <v>1254</v>
      </c>
    </row>
    <row r="89" spans="1:11" x14ac:dyDescent="0.35">
      <c r="A89" s="2" t="s">
        <v>261</v>
      </c>
      <c r="B89" s="2" t="s">
        <v>262</v>
      </c>
      <c r="C89" s="2" t="s">
        <v>263</v>
      </c>
      <c r="D89" s="2" t="s">
        <v>826</v>
      </c>
      <c r="E89" s="2" t="s">
        <v>1200</v>
      </c>
      <c r="F89" s="2">
        <v>840</v>
      </c>
      <c r="G89" s="2" t="s">
        <v>1201</v>
      </c>
      <c r="I89" s="3" t="s">
        <v>1125</v>
      </c>
      <c r="J89" s="3">
        <v>398</v>
      </c>
      <c r="K89" s="4" t="s">
        <v>1255</v>
      </c>
    </row>
    <row r="90" spans="1:11" x14ac:dyDescent="0.35">
      <c r="A90" s="2" t="s">
        <v>264</v>
      </c>
      <c r="B90" s="2" t="s">
        <v>265</v>
      </c>
      <c r="C90" s="2" t="s">
        <v>266</v>
      </c>
      <c r="D90" s="2" t="s">
        <v>827</v>
      </c>
      <c r="E90" s="2" t="s">
        <v>1098</v>
      </c>
      <c r="F90" s="2">
        <v>320</v>
      </c>
      <c r="G90" s="2" t="s">
        <v>1099</v>
      </c>
      <c r="I90" s="3" t="s">
        <v>1126</v>
      </c>
      <c r="J90" s="3">
        <v>418</v>
      </c>
      <c r="K90" s="4" t="s">
        <v>1256</v>
      </c>
    </row>
    <row r="91" spans="1:11" x14ac:dyDescent="0.35">
      <c r="A91" s="2" t="s">
        <v>267</v>
      </c>
      <c r="B91" s="2" t="s">
        <v>268</v>
      </c>
      <c r="C91" s="2" t="s">
        <v>269</v>
      </c>
      <c r="D91" s="2" t="s">
        <v>828</v>
      </c>
      <c r="E91" s="2" t="s">
        <v>1228</v>
      </c>
      <c r="F91" s="2">
        <v>0</v>
      </c>
      <c r="G91" s="2" t="s">
        <v>1229</v>
      </c>
      <c r="I91" s="3" t="s">
        <v>1127</v>
      </c>
      <c r="J91" s="3">
        <v>422</v>
      </c>
      <c r="K91" s="4" t="s">
        <v>1257</v>
      </c>
    </row>
    <row r="92" spans="1:11" x14ac:dyDescent="0.35">
      <c r="A92" s="2" t="s">
        <v>270</v>
      </c>
      <c r="B92" s="2" t="s">
        <v>271</v>
      </c>
      <c r="C92" s="2" t="s">
        <v>272</v>
      </c>
      <c r="D92" s="2" t="s">
        <v>829</v>
      </c>
      <c r="E92" s="2" t="s">
        <v>1096</v>
      </c>
      <c r="F92" s="2">
        <v>324</v>
      </c>
      <c r="G92" s="2" t="s">
        <v>1097</v>
      </c>
      <c r="I92" s="3" t="s">
        <v>1128</v>
      </c>
      <c r="J92" s="3">
        <v>144</v>
      </c>
      <c r="K92" s="4" t="s">
        <v>1258</v>
      </c>
    </row>
    <row r="93" spans="1:11" x14ac:dyDescent="0.35">
      <c r="A93" s="2" t="s">
        <v>273</v>
      </c>
      <c r="B93" s="2" t="s">
        <v>274</v>
      </c>
      <c r="C93" s="2" t="s">
        <v>275</v>
      </c>
      <c r="D93" s="2" t="s">
        <v>830</v>
      </c>
      <c r="E93" s="2" t="s">
        <v>1212</v>
      </c>
      <c r="F93" s="2">
        <v>952</v>
      </c>
      <c r="G93" s="2" t="s">
        <v>1315</v>
      </c>
      <c r="I93" s="3" t="s">
        <v>1129</v>
      </c>
      <c r="J93" s="3">
        <v>430</v>
      </c>
      <c r="K93" s="4" t="s">
        <v>1259</v>
      </c>
    </row>
    <row r="94" spans="1:11" x14ac:dyDescent="0.35">
      <c r="A94" s="2" t="s">
        <v>276</v>
      </c>
      <c r="B94" s="2" t="s">
        <v>277</v>
      </c>
      <c r="C94" s="2" t="s">
        <v>278</v>
      </c>
      <c r="D94" s="2" t="s">
        <v>831</v>
      </c>
      <c r="E94" s="2" t="s">
        <v>1100</v>
      </c>
      <c r="F94" s="2">
        <v>328</v>
      </c>
      <c r="G94" s="2" t="s">
        <v>1230</v>
      </c>
      <c r="I94" s="3" t="s">
        <v>1130</v>
      </c>
      <c r="J94" s="3">
        <v>426</v>
      </c>
      <c r="K94" s="4" t="s">
        <v>1131</v>
      </c>
    </row>
    <row r="95" spans="1:11" x14ac:dyDescent="0.35">
      <c r="A95" s="2" t="s">
        <v>279</v>
      </c>
      <c r="B95" s="2" t="s">
        <v>280</v>
      </c>
      <c r="C95" s="2" t="s">
        <v>281</v>
      </c>
      <c r="D95" s="2" t="s">
        <v>832</v>
      </c>
      <c r="E95" s="2" t="s">
        <v>1104</v>
      </c>
      <c r="F95" s="2">
        <v>332</v>
      </c>
      <c r="G95" s="2" t="s">
        <v>1234</v>
      </c>
      <c r="I95" s="3" t="s">
        <v>1132</v>
      </c>
      <c r="J95" s="3">
        <v>434</v>
      </c>
      <c r="K95" s="4" t="s">
        <v>1260</v>
      </c>
    </row>
    <row r="96" spans="1:11" x14ac:dyDescent="0.35">
      <c r="A96" s="2" t="s">
        <v>282</v>
      </c>
      <c r="B96" s="2" t="s">
        <v>283</v>
      </c>
      <c r="C96" s="2" t="s">
        <v>284</v>
      </c>
      <c r="D96" s="2" t="s">
        <v>833</v>
      </c>
      <c r="I96" s="3" t="s">
        <v>1133</v>
      </c>
      <c r="J96" s="3">
        <v>504</v>
      </c>
      <c r="K96" s="4" t="s">
        <v>1261</v>
      </c>
    </row>
    <row r="97" spans="1:11" x14ac:dyDescent="0.35">
      <c r="A97" s="2" t="s">
        <v>287</v>
      </c>
      <c r="B97" s="2" t="s">
        <v>288</v>
      </c>
      <c r="C97" s="2" t="s">
        <v>289</v>
      </c>
      <c r="D97" s="2" t="s">
        <v>835</v>
      </c>
      <c r="E97" s="2" t="s">
        <v>1102</v>
      </c>
      <c r="F97" s="2">
        <v>340</v>
      </c>
      <c r="G97" s="2" t="s">
        <v>1232</v>
      </c>
      <c r="I97" s="3" t="s">
        <v>1134</v>
      </c>
      <c r="J97" s="3">
        <v>498</v>
      </c>
      <c r="K97" s="4" t="s">
        <v>1262</v>
      </c>
    </row>
    <row r="98" spans="1:11" x14ac:dyDescent="0.35">
      <c r="A98" s="2" t="s">
        <v>718</v>
      </c>
      <c r="B98" s="2" t="s">
        <v>138</v>
      </c>
      <c r="C98" s="2" t="s">
        <v>139</v>
      </c>
      <c r="D98" s="2" t="s">
        <v>783</v>
      </c>
      <c r="E98" s="2" t="s">
        <v>1101</v>
      </c>
      <c r="F98" s="2">
        <v>344</v>
      </c>
      <c r="G98" s="2" t="s">
        <v>1231</v>
      </c>
      <c r="I98" s="3" t="s">
        <v>1135</v>
      </c>
      <c r="J98" s="3">
        <v>969</v>
      </c>
      <c r="K98" s="4" t="s">
        <v>1263</v>
      </c>
    </row>
    <row r="99" spans="1:11" x14ac:dyDescent="0.35">
      <c r="A99" s="2" t="s">
        <v>290</v>
      </c>
      <c r="B99" s="2" t="s">
        <v>291</v>
      </c>
      <c r="C99" s="2" t="s">
        <v>292</v>
      </c>
      <c r="D99" s="2" t="s">
        <v>836</v>
      </c>
      <c r="E99" s="2" t="s">
        <v>1105</v>
      </c>
      <c r="F99" s="2">
        <v>348</v>
      </c>
      <c r="G99" s="2" t="s">
        <v>1235</v>
      </c>
      <c r="I99" s="3" t="s">
        <v>379</v>
      </c>
      <c r="J99" s="3">
        <v>807</v>
      </c>
      <c r="K99" s="4" t="s">
        <v>1136</v>
      </c>
    </row>
    <row r="100" spans="1:11" x14ac:dyDescent="0.35">
      <c r="A100" s="2" t="s">
        <v>293</v>
      </c>
      <c r="B100" s="2" t="s">
        <v>294</v>
      </c>
      <c r="C100" s="2" t="s">
        <v>295</v>
      </c>
      <c r="D100" s="2" t="s">
        <v>837</v>
      </c>
      <c r="E100" s="2" t="s">
        <v>1112</v>
      </c>
      <c r="F100" s="2">
        <v>352</v>
      </c>
      <c r="G100" s="2" t="s">
        <v>1113</v>
      </c>
      <c r="I100" s="3" t="s">
        <v>1137</v>
      </c>
      <c r="J100" s="3">
        <v>104</v>
      </c>
      <c r="K100" s="4" t="s">
        <v>1264</v>
      </c>
    </row>
    <row r="101" spans="1:11" x14ac:dyDescent="0.35">
      <c r="A101" s="2" t="s">
        <v>296</v>
      </c>
      <c r="B101" s="2" t="s">
        <v>297</v>
      </c>
      <c r="C101" s="2" t="s">
        <v>298</v>
      </c>
      <c r="D101" s="2" t="s">
        <v>838</v>
      </c>
      <c r="E101" s="2" t="s">
        <v>1108</v>
      </c>
      <c r="F101" s="2">
        <v>356</v>
      </c>
      <c r="G101" s="2" t="s">
        <v>1240</v>
      </c>
      <c r="I101" s="3" t="s">
        <v>1138</v>
      </c>
      <c r="J101" s="3">
        <v>496</v>
      </c>
      <c r="K101" s="4" t="s">
        <v>1265</v>
      </c>
    </row>
    <row r="102" spans="1:11" x14ac:dyDescent="0.35">
      <c r="A102" s="2" t="s">
        <v>299</v>
      </c>
      <c r="B102" s="2" t="s">
        <v>300</v>
      </c>
      <c r="C102" s="2" t="s">
        <v>301</v>
      </c>
      <c r="D102" s="2" t="s">
        <v>839</v>
      </c>
      <c r="E102" s="2" t="s">
        <v>1106</v>
      </c>
      <c r="F102" s="2">
        <v>360</v>
      </c>
      <c r="G102" s="2" t="s">
        <v>1236</v>
      </c>
      <c r="I102" s="3" t="s">
        <v>1139</v>
      </c>
      <c r="J102" s="3">
        <v>446</v>
      </c>
      <c r="K102" s="4" t="s">
        <v>1322</v>
      </c>
    </row>
    <row r="103" spans="1:11" x14ac:dyDescent="0.35">
      <c r="A103" s="2" t="s">
        <v>727</v>
      </c>
      <c r="B103" s="2" t="s">
        <v>302</v>
      </c>
      <c r="C103" s="2" t="s">
        <v>303</v>
      </c>
      <c r="D103" s="2" t="s">
        <v>840</v>
      </c>
      <c r="E103" s="2" t="s">
        <v>1111</v>
      </c>
      <c r="F103" s="2">
        <v>364</v>
      </c>
      <c r="G103" s="2" t="s">
        <v>1241</v>
      </c>
      <c r="I103" s="3" t="s">
        <v>1266</v>
      </c>
      <c r="J103" s="3">
        <v>478</v>
      </c>
      <c r="K103" s="4" t="s">
        <v>1267</v>
      </c>
    </row>
    <row r="104" spans="1:11" x14ac:dyDescent="0.35">
      <c r="A104" s="2" t="s">
        <v>304</v>
      </c>
      <c r="B104" s="2" t="s">
        <v>305</v>
      </c>
      <c r="C104" s="2" t="s">
        <v>306</v>
      </c>
      <c r="D104" s="2" t="s">
        <v>841</v>
      </c>
      <c r="E104" s="2" t="s">
        <v>1109</v>
      </c>
      <c r="F104" s="2">
        <v>368</v>
      </c>
      <c r="G104" s="2" t="s">
        <v>1110</v>
      </c>
      <c r="I104" s="3" t="s">
        <v>1140</v>
      </c>
      <c r="J104" s="3">
        <v>480</v>
      </c>
      <c r="K104" s="4" t="s">
        <v>1268</v>
      </c>
    </row>
    <row r="105" spans="1:11" x14ac:dyDescent="0.35">
      <c r="A105" s="2" t="s">
        <v>307</v>
      </c>
      <c r="B105" s="2" t="s">
        <v>308</v>
      </c>
      <c r="C105" s="2" t="s">
        <v>309</v>
      </c>
      <c r="D105" s="2" t="s">
        <v>842</v>
      </c>
      <c r="E105" s="2" t="s">
        <v>1081</v>
      </c>
      <c r="F105" s="2">
        <v>978</v>
      </c>
      <c r="G105" s="2" t="s">
        <v>1082</v>
      </c>
      <c r="I105" s="3" t="s">
        <v>1141</v>
      </c>
      <c r="J105" s="3">
        <v>462</v>
      </c>
      <c r="K105" s="4" t="s">
        <v>1269</v>
      </c>
    </row>
    <row r="106" spans="1:11" x14ac:dyDescent="0.35">
      <c r="A106" s="2" t="s">
        <v>310</v>
      </c>
      <c r="B106" s="2" t="s">
        <v>311</v>
      </c>
      <c r="C106" s="2" t="s">
        <v>312</v>
      </c>
      <c r="D106" s="2" t="s">
        <v>843</v>
      </c>
      <c r="E106" s="2" t="s">
        <v>1238</v>
      </c>
      <c r="F106" s="2">
        <v>0</v>
      </c>
      <c r="G106" s="2" t="s">
        <v>1239</v>
      </c>
      <c r="I106" s="3" t="s">
        <v>1142</v>
      </c>
      <c r="J106" s="3">
        <v>454</v>
      </c>
      <c r="K106" s="4" t="s">
        <v>1143</v>
      </c>
    </row>
    <row r="107" spans="1:11" x14ac:dyDescent="0.35">
      <c r="A107" s="2" t="s">
        <v>313</v>
      </c>
      <c r="B107" s="2" t="s">
        <v>314</v>
      </c>
      <c r="C107" s="2" t="s">
        <v>315</v>
      </c>
      <c r="D107" s="2" t="s">
        <v>844</v>
      </c>
      <c r="E107" s="2" t="s">
        <v>1107</v>
      </c>
      <c r="F107" s="2">
        <v>376</v>
      </c>
      <c r="G107" s="2" t="s">
        <v>1237</v>
      </c>
      <c r="I107" s="3" t="s">
        <v>1144</v>
      </c>
      <c r="J107" s="3">
        <v>484</v>
      </c>
      <c r="K107" s="4" t="s">
        <v>1270</v>
      </c>
    </row>
    <row r="108" spans="1:11" x14ac:dyDescent="0.35">
      <c r="A108" s="2" t="s">
        <v>316</v>
      </c>
      <c r="B108" s="2" t="s">
        <v>317</v>
      </c>
      <c r="C108" s="2" t="s">
        <v>318</v>
      </c>
      <c r="D108" s="2" t="s">
        <v>845</v>
      </c>
      <c r="E108" s="2" t="s">
        <v>1081</v>
      </c>
      <c r="F108" s="2">
        <v>978</v>
      </c>
      <c r="G108" s="2" t="s">
        <v>1082</v>
      </c>
      <c r="I108" s="3" t="s">
        <v>1145</v>
      </c>
      <c r="J108" s="3">
        <v>458</v>
      </c>
      <c r="K108" s="4" t="s">
        <v>1271</v>
      </c>
    </row>
    <row r="109" spans="1:11" x14ac:dyDescent="0.35">
      <c r="A109" s="2" t="s">
        <v>319</v>
      </c>
      <c r="B109" s="2" t="s">
        <v>320</v>
      </c>
      <c r="C109" s="2" t="s">
        <v>321</v>
      </c>
      <c r="D109" s="2" t="s">
        <v>846</v>
      </c>
      <c r="E109" s="2" t="s">
        <v>1114</v>
      </c>
      <c r="F109" s="2">
        <v>388</v>
      </c>
      <c r="G109" s="2" t="s">
        <v>1244</v>
      </c>
      <c r="I109" s="3" t="s">
        <v>1146</v>
      </c>
      <c r="J109" s="3">
        <v>943</v>
      </c>
      <c r="K109" s="4" t="s">
        <v>1272</v>
      </c>
    </row>
    <row r="110" spans="1:11" x14ac:dyDescent="0.35">
      <c r="A110" s="2" t="s">
        <v>322</v>
      </c>
      <c r="B110" s="2" t="s">
        <v>323</v>
      </c>
      <c r="C110" s="2" t="s">
        <v>324</v>
      </c>
      <c r="D110" s="2" t="s">
        <v>847</v>
      </c>
      <c r="E110" s="2" t="s">
        <v>1116</v>
      </c>
      <c r="F110" s="2">
        <v>392</v>
      </c>
      <c r="G110" s="2" t="s">
        <v>1246</v>
      </c>
      <c r="I110" s="3" t="s">
        <v>1147</v>
      </c>
      <c r="J110" s="3">
        <v>516</v>
      </c>
      <c r="K110" s="4" t="s">
        <v>1273</v>
      </c>
    </row>
    <row r="111" spans="1:11" x14ac:dyDescent="0.35">
      <c r="A111" s="2" t="s">
        <v>325</v>
      </c>
      <c r="B111" s="2" t="s">
        <v>326</v>
      </c>
      <c r="C111" s="2" t="s">
        <v>327</v>
      </c>
      <c r="D111" s="2" t="s">
        <v>848</v>
      </c>
      <c r="E111" s="2" t="s">
        <v>1242</v>
      </c>
      <c r="F111" s="2">
        <v>0</v>
      </c>
      <c r="G111" s="2" t="s">
        <v>1243</v>
      </c>
      <c r="I111" s="3" t="s">
        <v>1148</v>
      </c>
      <c r="J111" s="3">
        <v>566</v>
      </c>
      <c r="K111" s="4" t="s">
        <v>1274</v>
      </c>
    </row>
    <row r="112" spans="1:11" x14ac:dyDescent="0.35">
      <c r="A112" s="2" t="s">
        <v>328</v>
      </c>
      <c r="B112" s="2" t="s">
        <v>329</v>
      </c>
      <c r="C112" s="2" t="s">
        <v>330</v>
      </c>
      <c r="D112" s="2" t="s">
        <v>849</v>
      </c>
      <c r="E112" s="2" t="s">
        <v>1115</v>
      </c>
      <c r="F112" s="2">
        <v>400</v>
      </c>
      <c r="G112" s="2" t="s">
        <v>1245</v>
      </c>
      <c r="I112" s="3" t="s">
        <v>1149</v>
      </c>
      <c r="J112" s="3">
        <v>558</v>
      </c>
      <c r="K112" s="4" t="s">
        <v>1275</v>
      </c>
    </row>
    <row r="113" spans="1:11" x14ac:dyDescent="0.35">
      <c r="A113" s="2" t="s">
        <v>331</v>
      </c>
      <c r="B113" s="2" t="s">
        <v>332</v>
      </c>
      <c r="C113" s="2" t="s">
        <v>333</v>
      </c>
      <c r="D113" s="2" t="s">
        <v>850</v>
      </c>
      <c r="E113" s="2" t="s">
        <v>1125</v>
      </c>
      <c r="F113" s="2">
        <v>398</v>
      </c>
      <c r="G113" s="2" t="s">
        <v>1255</v>
      </c>
      <c r="I113" s="3" t="s">
        <v>1150</v>
      </c>
      <c r="J113" s="3">
        <v>578</v>
      </c>
      <c r="K113" s="4" t="s">
        <v>1276</v>
      </c>
    </row>
    <row r="114" spans="1:11" x14ac:dyDescent="0.35">
      <c r="A114" s="2" t="s">
        <v>334</v>
      </c>
      <c r="B114" s="2" t="s">
        <v>335</v>
      </c>
      <c r="C114" s="2" t="s">
        <v>336</v>
      </c>
      <c r="D114" s="2" t="s">
        <v>851</v>
      </c>
      <c r="E114" s="2" t="s">
        <v>1117</v>
      </c>
      <c r="F114" s="2">
        <v>404</v>
      </c>
      <c r="G114" s="2" t="s">
        <v>1247</v>
      </c>
      <c r="I114" s="3" t="s">
        <v>1151</v>
      </c>
      <c r="J114" s="3">
        <v>524</v>
      </c>
      <c r="K114" s="4" t="s">
        <v>1277</v>
      </c>
    </row>
    <row r="115" spans="1:11" x14ac:dyDescent="0.35">
      <c r="A115" s="2" t="s">
        <v>337</v>
      </c>
      <c r="B115" s="2" t="s">
        <v>338</v>
      </c>
      <c r="C115" s="2" t="s">
        <v>339</v>
      </c>
      <c r="D115" s="2" t="s">
        <v>852</v>
      </c>
      <c r="I115" s="3" t="s">
        <v>1152</v>
      </c>
      <c r="J115" s="3">
        <v>554</v>
      </c>
      <c r="K115" s="4" t="s">
        <v>1278</v>
      </c>
    </row>
    <row r="116" spans="1:11" x14ac:dyDescent="0.35">
      <c r="A116" s="2" t="s">
        <v>340</v>
      </c>
      <c r="B116" s="2" t="s">
        <v>341</v>
      </c>
      <c r="C116" s="2" t="s">
        <v>342</v>
      </c>
      <c r="D116" s="2" t="s">
        <v>853</v>
      </c>
      <c r="E116" s="2" t="s">
        <v>1121</v>
      </c>
      <c r="F116" s="2">
        <v>408</v>
      </c>
      <c r="G116" s="2" t="s">
        <v>1251</v>
      </c>
      <c r="I116" s="3" t="s">
        <v>1153</v>
      </c>
      <c r="J116" s="3">
        <v>512</v>
      </c>
      <c r="K116" s="4" t="s">
        <v>1279</v>
      </c>
    </row>
    <row r="117" spans="1:11" x14ac:dyDescent="0.35">
      <c r="A117" s="2" t="s">
        <v>343</v>
      </c>
      <c r="B117" s="2" t="s">
        <v>344</v>
      </c>
      <c r="C117" s="2" t="s">
        <v>345</v>
      </c>
      <c r="D117" s="2" t="s">
        <v>854</v>
      </c>
      <c r="E117" s="2" t="s">
        <v>1122</v>
      </c>
      <c r="F117" s="2">
        <v>410</v>
      </c>
      <c r="G117" s="2" t="s">
        <v>1252</v>
      </c>
      <c r="I117" s="3" t="s">
        <v>1154</v>
      </c>
      <c r="J117" s="3">
        <v>590</v>
      </c>
      <c r="K117" s="4" t="s">
        <v>1155</v>
      </c>
    </row>
    <row r="118" spans="1:11" x14ac:dyDescent="0.35">
      <c r="A118" s="2" t="s">
        <v>1323</v>
      </c>
      <c r="B118" s="2" t="s">
        <v>1324</v>
      </c>
      <c r="C118" s="2" t="s">
        <v>1325</v>
      </c>
      <c r="D118" s="2" t="s">
        <v>1219</v>
      </c>
      <c r="E118" s="2" t="s">
        <v>1081</v>
      </c>
      <c r="F118" s="2">
        <v>978</v>
      </c>
      <c r="G118" s="2" t="s">
        <v>1082</v>
      </c>
      <c r="I118" s="3" t="s">
        <v>1156</v>
      </c>
      <c r="J118" s="3">
        <v>604</v>
      </c>
      <c r="K118" s="4" t="s">
        <v>1157</v>
      </c>
    </row>
    <row r="119" spans="1:11" x14ac:dyDescent="0.35">
      <c r="A119" s="2" t="s">
        <v>346</v>
      </c>
      <c r="B119" s="2" t="s">
        <v>347</v>
      </c>
      <c r="C119" s="2" t="s">
        <v>348</v>
      </c>
      <c r="D119" s="2" t="s">
        <v>855</v>
      </c>
      <c r="E119" s="2" t="s">
        <v>1123</v>
      </c>
      <c r="F119" s="2">
        <v>414</v>
      </c>
      <c r="G119" s="2" t="s">
        <v>1253</v>
      </c>
      <c r="I119" s="3" t="s">
        <v>1158</v>
      </c>
      <c r="J119" s="3">
        <v>598</v>
      </c>
      <c r="K119" s="4" t="s">
        <v>1280</v>
      </c>
    </row>
    <row r="120" spans="1:11" x14ac:dyDescent="0.35">
      <c r="A120" s="2" t="s">
        <v>728</v>
      </c>
      <c r="B120" s="2" t="s">
        <v>349</v>
      </c>
      <c r="C120" s="2" t="s">
        <v>350</v>
      </c>
      <c r="D120" s="2" t="s">
        <v>856</v>
      </c>
      <c r="E120" s="2" t="s">
        <v>1118</v>
      </c>
      <c r="F120" s="2">
        <v>417</v>
      </c>
      <c r="G120" s="2" t="s">
        <v>1248</v>
      </c>
      <c r="I120" s="3" t="s">
        <v>1159</v>
      </c>
      <c r="J120" s="3">
        <v>608</v>
      </c>
      <c r="K120" s="4" t="s">
        <v>1281</v>
      </c>
    </row>
    <row r="121" spans="1:11" x14ac:dyDescent="0.35">
      <c r="A121" s="2" t="s">
        <v>351</v>
      </c>
      <c r="B121" s="2" t="s">
        <v>352</v>
      </c>
      <c r="C121" s="2" t="s">
        <v>353</v>
      </c>
      <c r="D121" s="2" t="s">
        <v>857</v>
      </c>
      <c r="E121" s="2" t="s">
        <v>1126</v>
      </c>
      <c r="F121" s="2">
        <v>418</v>
      </c>
      <c r="G121" s="2" t="s">
        <v>1256</v>
      </c>
      <c r="I121" s="3" t="s">
        <v>1160</v>
      </c>
      <c r="J121" s="3">
        <v>586</v>
      </c>
      <c r="K121" s="4" t="s">
        <v>1282</v>
      </c>
    </row>
    <row r="122" spans="1:11" x14ac:dyDescent="0.35">
      <c r="A122" s="2" t="s">
        <v>354</v>
      </c>
      <c r="B122" s="2" t="s">
        <v>355</v>
      </c>
      <c r="C122" s="2" t="s">
        <v>356</v>
      </c>
      <c r="D122" s="2" t="s">
        <v>858</v>
      </c>
      <c r="E122" s="2" t="s">
        <v>1081</v>
      </c>
      <c r="F122" s="2">
        <v>978</v>
      </c>
      <c r="G122" s="2" t="s">
        <v>1082</v>
      </c>
      <c r="I122" s="3" t="s">
        <v>1161</v>
      </c>
      <c r="J122" s="3">
        <v>985</v>
      </c>
      <c r="K122" s="4" t="s">
        <v>1283</v>
      </c>
    </row>
    <row r="123" spans="1:11" x14ac:dyDescent="0.35">
      <c r="A123" s="2" t="s">
        <v>357</v>
      </c>
      <c r="B123" s="2" t="s">
        <v>358</v>
      </c>
      <c r="C123" s="2" t="s">
        <v>359</v>
      </c>
      <c r="D123" s="2" t="s">
        <v>859</v>
      </c>
      <c r="E123" s="2" t="s">
        <v>1127</v>
      </c>
      <c r="F123" s="2">
        <v>422</v>
      </c>
      <c r="G123" s="2" t="s">
        <v>1257</v>
      </c>
      <c r="I123" s="3" t="s">
        <v>1162</v>
      </c>
      <c r="J123" s="3">
        <v>600</v>
      </c>
      <c r="K123" s="4" t="s">
        <v>1163</v>
      </c>
    </row>
    <row r="124" spans="1:11" x14ac:dyDescent="0.35">
      <c r="A124" s="2" t="s">
        <v>360</v>
      </c>
      <c r="B124" s="2" t="s">
        <v>361</v>
      </c>
      <c r="C124" s="2" t="s">
        <v>362</v>
      </c>
      <c r="D124" s="2" t="s">
        <v>860</v>
      </c>
      <c r="E124" s="2" t="s">
        <v>1130</v>
      </c>
      <c r="F124" s="2">
        <v>426</v>
      </c>
      <c r="G124" s="2" t="s">
        <v>1131</v>
      </c>
      <c r="I124" s="3" t="s">
        <v>1164</v>
      </c>
      <c r="J124" s="3">
        <v>634</v>
      </c>
      <c r="K124" s="4" t="s">
        <v>1284</v>
      </c>
    </row>
    <row r="125" spans="1:11" x14ac:dyDescent="0.35">
      <c r="A125" s="2" t="s">
        <v>363</v>
      </c>
      <c r="B125" s="2" t="s">
        <v>364</v>
      </c>
      <c r="C125" s="2" t="s">
        <v>365</v>
      </c>
      <c r="D125" s="2" t="s">
        <v>861</v>
      </c>
      <c r="E125" s="2" t="s">
        <v>1129</v>
      </c>
      <c r="F125" s="2">
        <v>430</v>
      </c>
      <c r="G125" s="2" t="s">
        <v>1259</v>
      </c>
      <c r="I125" s="3" t="s">
        <v>1165</v>
      </c>
      <c r="J125" s="3">
        <v>946</v>
      </c>
      <c r="K125" s="4" t="s">
        <v>1285</v>
      </c>
    </row>
    <row r="126" spans="1:11" x14ac:dyDescent="0.35">
      <c r="A126" s="2" t="s">
        <v>366</v>
      </c>
      <c r="B126" s="2" t="s">
        <v>367</v>
      </c>
      <c r="C126" s="2" t="s">
        <v>368</v>
      </c>
      <c r="D126" s="2" t="s">
        <v>862</v>
      </c>
      <c r="E126" s="2" t="s">
        <v>1132</v>
      </c>
      <c r="F126" s="2">
        <v>434</v>
      </c>
      <c r="G126" s="2" t="s">
        <v>1260</v>
      </c>
      <c r="I126" s="3" t="s">
        <v>1166</v>
      </c>
      <c r="J126" s="3">
        <v>941</v>
      </c>
      <c r="K126" s="4" t="s">
        <v>1286</v>
      </c>
    </row>
    <row r="127" spans="1:11" x14ac:dyDescent="0.35">
      <c r="A127" s="2" t="s">
        <v>369</v>
      </c>
      <c r="B127" s="2" t="s">
        <v>370</v>
      </c>
      <c r="C127" s="2" t="s">
        <v>371</v>
      </c>
      <c r="D127" s="2" t="s">
        <v>863</v>
      </c>
      <c r="E127" s="2" t="s">
        <v>1056</v>
      </c>
      <c r="F127" s="2">
        <v>756</v>
      </c>
      <c r="G127" s="2" t="s">
        <v>1057</v>
      </c>
      <c r="I127" s="3" t="s">
        <v>1167</v>
      </c>
      <c r="J127" s="3">
        <v>643</v>
      </c>
      <c r="K127" s="4" t="s">
        <v>1287</v>
      </c>
    </row>
    <row r="128" spans="1:11" x14ac:dyDescent="0.35">
      <c r="A128" s="2" t="s">
        <v>372</v>
      </c>
      <c r="B128" s="2" t="s">
        <v>373</v>
      </c>
      <c r="C128" s="2" t="s">
        <v>374</v>
      </c>
      <c r="D128" s="2" t="s">
        <v>864</v>
      </c>
      <c r="E128" s="2" t="s">
        <v>1081</v>
      </c>
      <c r="F128" s="2">
        <v>978</v>
      </c>
      <c r="G128" s="2" t="s">
        <v>1082</v>
      </c>
      <c r="I128" s="3" t="s">
        <v>1168</v>
      </c>
      <c r="J128" s="3">
        <v>646</v>
      </c>
      <c r="K128" s="4" t="s">
        <v>1288</v>
      </c>
    </row>
    <row r="129" spans="1:11" x14ac:dyDescent="0.35">
      <c r="A129" s="2" t="s">
        <v>375</v>
      </c>
      <c r="B129" s="2" t="s">
        <v>376</v>
      </c>
      <c r="C129" s="2" t="s">
        <v>377</v>
      </c>
      <c r="D129" s="2" t="s">
        <v>865</v>
      </c>
      <c r="E129" s="2" t="s">
        <v>1081</v>
      </c>
      <c r="F129" s="2">
        <v>978</v>
      </c>
      <c r="G129" s="2" t="s">
        <v>1082</v>
      </c>
      <c r="I129" s="3" t="s">
        <v>1169</v>
      </c>
      <c r="J129" s="3">
        <v>682</v>
      </c>
      <c r="K129" s="4" t="s">
        <v>1289</v>
      </c>
    </row>
    <row r="130" spans="1:11" x14ac:dyDescent="0.35">
      <c r="A130" s="2" t="s">
        <v>719</v>
      </c>
      <c r="B130" s="2" t="s">
        <v>140</v>
      </c>
      <c r="C130" s="2" t="s">
        <v>141</v>
      </c>
      <c r="D130" s="2" t="s">
        <v>784</v>
      </c>
      <c r="E130" s="2" t="s">
        <v>1139</v>
      </c>
      <c r="F130" s="2">
        <v>446</v>
      </c>
      <c r="G130" s="2" t="s">
        <v>1322</v>
      </c>
      <c r="I130" s="3" t="s">
        <v>1170</v>
      </c>
      <c r="J130" s="3">
        <v>90</v>
      </c>
      <c r="K130" s="4" t="s">
        <v>1290</v>
      </c>
    </row>
    <row r="131" spans="1:11" x14ac:dyDescent="0.35">
      <c r="A131" s="2" t="s">
        <v>729</v>
      </c>
      <c r="B131" s="2" t="s">
        <v>378</v>
      </c>
      <c r="C131" s="2" t="s">
        <v>379</v>
      </c>
      <c r="D131" s="2" t="s">
        <v>866</v>
      </c>
      <c r="E131" s="2" t="s">
        <v>379</v>
      </c>
      <c r="F131" s="2">
        <v>807</v>
      </c>
      <c r="G131" s="2" t="s">
        <v>1136</v>
      </c>
      <c r="I131" s="3" t="s">
        <v>1171</v>
      </c>
      <c r="J131" s="3">
        <v>690</v>
      </c>
      <c r="K131" s="4" t="s">
        <v>1291</v>
      </c>
    </row>
    <row r="132" spans="1:11" x14ac:dyDescent="0.35">
      <c r="A132" s="2" t="s">
        <v>380</v>
      </c>
      <c r="B132" s="2" t="s">
        <v>381</v>
      </c>
      <c r="C132" s="2" t="s">
        <v>382</v>
      </c>
      <c r="D132" s="2" t="s">
        <v>867</v>
      </c>
      <c r="E132" s="2" t="s">
        <v>1135</v>
      </c>
      <c r="F132" s="2">
        <v>969</v>
      </c>
      <c r="G132" s="2" t="s">
        <v>1263</v>
      </c>
      <c r="I132" s="3" t="s">
        <v>1172</v>
      </c>
      <c r="J132" s="3">
        <v>938</v>
      </c>
      <c r="K132" s="4" t="s">
        <v>1292</v>
      </c>
    </row>
    <row r="133" spans="1:11" x14ac:dyDescent="0.35">
      <c r="A133" s="2" t="s">
        <v>383</v>
      </c>
      <c r="B133" s="2" t="s">
        <v>384</v>
      </c>
      <c r="C133" s="2" t="s">
        <v>385</v>
      </c>
      <c r="D133" s="2" t="s">
        <v>868</v>
      </c>
      <c r="E133" s="2" t="s">
        <v>1142</v>
      </c>
      <c r="F133" s="2">
        <v>454</v>
      </c>
      <c r="G133" s="2" t="s">
        <v>1143</v>
      </c>
      <c r="I133" s="3" t="s">
        <v>1173</v>
      </c>
      <c r="J133" s="3">
        <v>752</v>
      </c>
      <c r="K133" s="4" t="s">
        <v>1293</v>
      </c>
    </row>
    <row r="134" spans="1:11" x14ac:dyDescent="0.35">
      <c r="A134" s="2" t="s">
        <v>386</v>
      </c>
      <c r="B134" s="2" t="s">
        <v>387</v>
      </c>
      <c r="C134" s="2" t="s">
        <v>388</v>
      </c>
      <c r="D134" s="2" t="s">
        <v>869</v>
      </c>
      <c r="E134" s="2" t="s">
        <v>1145</v>
      </c>
      <c r="F134" s="2">
        <v>458</v>
      </c>
      <c r="G134" s="2" t="s">
        <v>1271</v>
      </c>
      <c r="I134" s="3" t="s">
        <v>1174</v>
      </c>
      <c r="J134" s="3">
        <v>702</v>
      </c>
      <c r="K134" s="4" t="s">
        <v>1294</v>
      </c>
    </row>
    <row r="135" spans="1:11" x14ac:dyDescent="0.35">
      <c r="A135" s="2" t="s">
        <v>389</v>
      </c>
      <c r="B135" s="2" t="s">
        <v>390</v>
      </c>
      <c r="C135" s="2" t="s">
        <v>391</v>
      </c>
      <c r="D135" s="2" t="s">
        <v>870</v>
      </c>
      <c r="E135" s="2" t="s">
        <v>1141</v>
      </c>
      <c r="F135" s="2">
        <v>462</v>
      </c>
      <c r="G135" s="2" t="s">
        <v>1269</v>
      </c>
      <c r="I135" s="3" t="s">
        <v>1175</v>
      </c>
      <c r="J135" s="3">
        <v>654</v>
      </c>
      <c r="K135" s="4" t="s">
        <v>1295</v>
      </c>
    </row>
    <row r="136" spans="1:11" x14ac:dyDescent="0.35">
      <c r="A136" s="2" t="s">
        <v>392</v>
      </c>
      <c r="B136" s="2" t="s">
        <v>393</v>
      </c>
      <c r="C136" s="2" t="s">
        <v>394</v>
      </c>
      <c r="D136" s="2" t="s">
        <v>871</v>
      </c>
      <c r="E136" s="2" t="s">
        <v>1212</v>
      </c>
      <c r="F136" s="2">
        <v>952</v>
      </c>
      <c r="G136" s="2" t="s">
        <v>1315</v>
      </c>
      <c r="I136" s="3" t="s">
        <v>1176</v>
      </c>
      <c r="J136" s="3">
        <v>694</v>
      </c>
      <c r="K136" s="4" t="s">
        <v>1177</v>
      </c>
    </row>
    <row r="137" spans="1:11" x14ac:dyDescent="0.35">
      <c r="A137" s="2" t="s">
        <v>395</v>
      </c>
      <c r="B137" s="2" t="s">
        <v>396</v>
      </c>
      <c r="C137" s="2" t="s">
        <v>397</v>
      </c>
      <c r="D137" s="2" t="s">
        <v>872</v>
      </c>
      <c r="E137" s="2" t="s">
        <v>1081</v>
      </c>
      <c r="F137" s="2">
        <v>978</v>
      </c>
      <c r="G137" s="2" t="s">
        <v>1082</v>
      </c>
      <c r="I137" s="3" t="s">
        <v>1178</v>
      </c>
      <c r="J137" s="3">
        <v>706</v>
      </c>
      <c r="K137" s="4" t="s">
        <v>1296</v>
      </c>
    </row>
    <row r="138" spans="1:11" x14ac:dyDescent="0.35">
      <c r="A138" s="2" t="s">
        <v>398</v>
      </c>
      <c r="B138" s="2" t="s">
        <v>399</v>
      </c>
      <c r="C138" s="2" t="s">
        <v>400</v>
      </c>
      <c r="D138" s="2" t="s">
        <v>873</v>
      </c>
      <c r="E138" s="2" t="s">
        <v>1200</v>
      </c>
      <c r="F138" s="2">
        <v>840</v>
      </c>
      <c r="G138" s="2" t="s">
        <v>1201</v>
      </c>
      <c r="I138" s="3" t="s">
        <v>1179</v>
      </c>
      <c r="J138" s="3">
        <v>968</v>
      </c>
      <c r="K138" s="4" t="s">
        <v>1180</v>
      </c>
    </row>
    <row r="139" spans="1:11" x14ac:dyDescent="0.35">
      <c r="A139" s="2" t="s">
        <v>401</v>
      </c>
      <c r="B139" s="2" t="s">
        <v>402</v>
      </c>
      <c r="C139" s="2" t="s">
        <v>403</v>
      </c>
      <c r="D139" s="2" t="s">
        <v>874</v>
      </c>
      <c r="E139" s="2" t="s">
        <v>1081</v>
      </c>
      <c r="F139" s="2">
        <v>978</v>
      </c>
      <c r="G139" s="2" t="s">
        <v>1082</v>
      </c>
      <c r="I139" s="3" t="s">
        <v>1181</v>
      </c>
      <c r="J139" s="3">
        <v>728</v>
      </c>
      <c r="K139" s="4" t="s">
        <v>1297</v>
      </c>
    </row>
    <row r="140" spans="1:11" x14ac:dyDescent="0.35">
      <c r="A140" s="2" t="s">
        <v>404</v>
      </c>
      <c r="B140" s="2" t="s">
        <v>405</v>
      </c>
      <c r="C140" s="2" t="s">
        <v>406</v>
      </c>
      <c r="D140" s="2" t="s">
        <v>875</v>
      </c>
      <c r="E140" s="2" t="s">
        <v>1266</v>
      </c>
      <c r="F140" s="2">
        <v>478</v>
      </c>
      <c r="G140" s="2" t="s">
        <v>1267</v>
      </c>
      <c r="I140" s="3" t="s">
        <v>1298</v>
      </c>
      <c r="J140" s="3">
        <v>678</v>
      </c>
      <c r="K140" s="4" t="s">
        <v>1299</v>
      </c>
    </row>
    <row r="141" spans="1:11" x14ac:dyDescent="0.35">
      <c r="A141" s="2" t="s">
        <v>407</v>
      </c>
      <c r="B141" s="2" t="s">
        <v>408</v>
      </c>
      <c r="C141" s="2" t="s">
        <v>409</v>
      </c>
      <c r="D141" s="2" t="s">
        <v>876</v>
      </c>
      <c r="E141" s="2" t="s">
        <v>1140</v>
      </c>
      <c r="F141" s="2">
        <v>480</v>
      </c>
      <c r="G141" s="2" t="s">
        <v>1268</v>
      </c>
      <c r="I141" s="3" t="s">
        <v>1182</v>
      </c>
      <c r="J141" s="3">
        <v>760</v>
      </c>
      <c r="K141" s="4" t="s">
        <v>1300</v>
      </c>
    </row>
    <row r="142" spans="1:11" x14ac:dyDescent="0.35">
      <c r="A142" s="2" t="s">
        <v>410</v>
      </c>
      <c r="B142" s="2" t="s">
        <v>411</v>
      </c>
      <c r="C142" s="2" t="s">
        <v>412</v>
      </c>
      <c r="D142" s="2" t="s">
        <v>877</v>
      </c>
      <c r="E142" s="2" t="s">
        <v>1081</v>
      </c>
      <c r="F142" s="2">
        <v>978</v>
      </c>
      <c r="G142" s="2" t="s">
        <v>1082</v>
      </c>
      <c r="I142" s="3" t="s">
        <v>1183</v>
      </c>
      <c r="J142" s="3">
        <v>748</v>
      </c>
      <c r="K142" s="4" t="s">
        <v>1301</v>
      </c>
    </row>
    <row r="143" spans="1:11" x14ac:dyDescent="0.35">
      <c r="A143" s="2" t="s">
        <v>413</v>
      </c>
      <c r="B143" s="2" t="s">
        <v>414</v>
      </c>
      <c r="C143" s="2" t="s">
        <v>415</v>
      </c>
      <c r="D143" s="2" t="s">
        <v>878</v>
      </c>
      <c r="E143" s="2" t="s">
        <v>1144</v>
      </c>
      <c r="F143" s="2">
        <v>484</v>
      </c>
      <c r="G143" s="2" t="s">
        <v>1270</v>
      </c>
      <c r="I143" s="3" t="s">
        <v>1184</v>
      </c>
      <c r="J143" s="3">
        <v>764</v>
      </c>
      <c r="K143" s="4" t="s">
        <v>1302</v>
      </c>
    </row>
    <row r="144" spans="1:11" x14ac:dyDescent="0.35">
      <c r="A144" s="2" t="s">
        <v>730</v>
      </c>
      <c r="B144" s="2" t="s">
        <v>416</v>
      </c>
      <c r="C144" s="2" t="s">
        <v>417</v>
      </c>
      <c r="D144" s="2" t="s">
        <v>879</v>
      </c>
      <c r="E144" s="2" t="s">
        <v>1200</v>
      </c>
      <c r="F144" s="2">
        <v>840</v>
      </c>
      <c r="G144" s="2" t="s">
        <v>1201</v>
      </c>
      <c r="I144" s="3" t="s">
        <v>1185</v>
      </c>
      <c r="J144" s="3">
        <v>972</v>
      </c>
      <c r="K144" s="4" t="s">
        <v>1303</v>
      </c>
    </row>
    <row r="145" spans="1:11" x14ac:dyDescent="0.35">
      <c r="A145" s="2" t="s">
        <v>418</v>
      </c>
      <c r="B145" s="2" t="s">
        <v>419</v>
      </c>
      <c r="C145" s="2" t="s">
        <v>420</v>
      </c>
      <c r="D145" s="2" t="s">
        <v>880</v>
      </c>
      <c r="E145" s="2" t="s">
        <v>1134</v>
      </c>
      <c r="F145" s="2">
        <v>498</v>
      </c>
      <c r="G145" s="2" t="s">
        <v>1262</v>
      </c>
      <c r="I145" s="3" t="s">
        <v>1186</v>
      </c>
      <c r="J145" s="3">
        <v>934</v>
      </c>
      <c r="K145" s="4" t="s">
        <v>1304</v>
      </c>
    </row>
    <row r="146" spans="1:11" x14ac:dyDescent="0.35">
      <c r="A146" s="2" t="s">
        <v>421</v>
      </c>
      <c r="B146" s="2" t="s">
        <v>422</v>
      </c>
      <c r="C146" s="2" t="s">
        <v>423</v>
      </c>
      <c r="D146" s="2" t="s">
        <v>881</v>
      </c>
      <c r="E146" s="2" t="s">
        <v>1081</v>
      </c>
      <c r="F146" s="2">
        <v>978</v>
      </c>
      <c r="G146" s="2" t="s">
        <v>1082</v>
      </c>
      <c r="I146" s="3" t="s">
        <v>1187</v>
      </c>
      <c r="J146" s="3">
        <v>788</v>
      </c>
      <c r="K146" s="4" t="s">
        <v>1188</v>
      </c>
    </row>
    <row r="147" spans="1:11" x14ac:dyDescent="0.35">
      <c r="A147" s="2" t="s">
        <v>424</v>
      </c>
      <c r="B147" s="2" t="s">
        <v>425</v>
      </c>
      <c r="C147" s="2" t="s">
        <v>426</v>
      </c>
      <c r="D147" s="2" t="s">
        <v>882</v>
      </c>
      <c r="E147" s="2" t="s">
        <v>1138</v>
      </c>
      <c r="F147" s="2">
        <v>496</v>
      </c>
      <c r="G147" s="2" t="s">
        <v>1265</v>
      </c>
      <c r="I147" s="3" t="s">
        <v>1189</v>
      </c>
      <c r="J147" s="3">
        <v>776</v>
      </c>
      <c r="K147" s="4" t="s">
        <v>1305</v>
      </c>
    </row>
    <row r="148" spans="1:11" x14ac:dyDescent="0.35">
      <c r="A148" s="2" t="s">
        <v>427</v>
      </c>
      <c r="B148" s="2" t="s">
        <v>428</v>
      </c>
      <c r="C148" s="2" t="s">
        <v>429</v>
      </c>
      <c r="D148" s="2" t="s">
        <v>883</v>
      </c>
      <c r="E148" s="2" t="s">
        <v>1081</v>
      </c>
      <c r="F148" s="2">
        <v>978</v>
      </c>
      <c r="G148" s="2" t="s">
        <v>1082</v>
      </c>
      <c r="I148" s="3" t="s">
        <v>1190</v>
      </c>
      <c r="J148" s="3">
        <v>949</v>
      </c>
      <c r="K148" s="4" t="s">
        <v>1191</v>
      </c>
    </row>
    <row r="149" spans="1:11" x14ac:dyDescent="0.35">
      <c r="A149" s="2" t="s">
        <v>430</v>
      </c>
      <c r="B149" s="2" t="s">
        <v>431</v>
      </c>
      <c r="C149" s="2" t="s">
        <v>432</v>
      </c>
      <c r="D149" s="2" t="s">
        <v>884</v>
      </c>
      <c r="E149" s="2" t="s">
        <v>1210</v>
      </c>
      <c r="F149" s="2">
        <v>951</v>
      </c>
      <c r="G149" s="2" t="s">
        <v>1211</v>
      </c>
      <c r="I149" s="3" t="s">
        <v>1192</v>
      </c>
      <c r="J149" s="3">
        <v>780</v>
      </c>
      <c r="K149" s="4" t="s">
        <v>1306</v>
      </c>
    </row>
    <row r="150" spans="1:11" x14ac:dyDescent="0.35">
      <c r="A150" s="2" t="s">
        <v>433</v>
      </c>
      <c r="B150" s="2" t="s">
        <v>434</v>
      </c>
      <c r="C150" s="2" t="s">
        <v>435</v>
      </c>
      <c r="D150" s="2" t="s">
        <v>885</v>
      </c>
      <c r="E150" s="2" t="s">
        <v>1133</v>
      </c>
      <c r="F150" s="2">
        <v>504</v>
      </c>
      <c r="G150" s="2" t="s">
        <v>1261</v>
      </c>
      <c r="I150" s="3" t="s">
        <v>1307</v>
      </c>
      <c r="J150" s="3">
        <v>0</v>
      </c>
      <c r="K150" s="4" t="s">
        <v>1308</v>
      </c>
    </row>
    <row r="151" spans="1:11" x14ac:dyDescent="0.35">
      <c r="A151" s="2" t="s">
        <v>436</v>
      </c>
      <c r="B151" s="2" t="s">
        <v>437</v>
      </c>
      <c r="C151" s="2" t="s">
        <v>438</v>
      </c>
      <c r="D151" s="2" t="s">
        <v>886</v>
      </c>
      <c r="E151" s="2" t="s">
        <v>1146</v>
      </c>
      <c r="F151" s="2">
        <v>943</v>
      </c>
      <c r="G151" s="2" t="s">
        <v>1272</v>
      </c>
      <c r="I151" s="3" t="s">
        <v>1193</v>
      </c>
      <c r="J151" s="3">
        <v>901</v>
      </c>
      <c r="K151" s="4" t="s">
        <v>1194</v>
      </c>
    </row>
    <row r="152" spans="1:11" x14ac:dyDescent="0.35">
      <c r="A152" s="2" t="s">
        <v>439</v>
      </c>
      <c r="B152" s="2" t="s">
        <v>440</v>
      </c>
      <c r="C152" s="2" t="s">
        <v>441</v>
      </c>
      <c r="D152" s="2" t="s">
        <v>887</v>
      </c>
      <c r="E152" s="2" t="s">
        <v>1137</v>
      </c>
      <c r="F152" s="2">
        <v>104</v>
      </c>
      <c r="G152" s="2" t="s">
        <v>1264</v>
      </c>
      <c r="I152" s="3" t="s">
        <v>1195</v>
      </c>
      <c r="J152" s="3">
        <v>834</v>
      </c>
      <c r="K152" s="4" t="s">
        <v>1196</v>
      </c>
    </row>
    <row r="153" spans="1:11" x14ac:dyDescent="0.35">
      <c r="A153" s="2" t="s">
        <v>442</v>
      </c>
      <c r="B153" s="2" t="s">
        <v>443</v>
      </c>
      <c r="C153" s="2" t="s">
        <v>444</v>
      </c>
      <c r="D153" s="2" t="s">
        <v>888</v>
      </c>
      <c r="E153" s="2" t="s">
        <v>1147</v>
      </c>
      <c r="F153" s="2">
        <v>516</v>
      </c>
      <c r="G153" s="2" t="s">
        <v>1273</v>
      </c>
      <c r="I153" s="3" t="s">
        <v>1197</v>
      </c>
      <c r="J153" s="3">
        <v>980</v>
      </c>
      <c r="K153" s="4" t="s">
        <v>1309</v>
      </c>
    </row>
    <row r="154" spans="1:11" x14ac:dyDescent="0.35">
      <c r="A154" s="2" t="s">
        <v>445</v>
      </c>
      <c r="B154" s="2" t="s">
        <v>446</v>
      </c>
      <c r="C154" s="2" t="s">
        <v>447</v>
      </c>
      <c r="D154" s="2" t="s">
        <v>889</v>
      </c>
      <c r="I154" s="3" t="s">
        <v>1198</v>
      </c>
      <c r="J154" s="3">
        <v>800</v>
      </c>
      <c r="K154" s="4" t="s">
        <v>1199</v>
      </c>
    </row>
    <row r="155" spans="1:11" x14ac:dyDescent="0.35">
      <c r="A155" s="2" t="s">
        <v>448</v>
      </c>
      <c r="B155" s="2" t="s">
        <v>449</v>
      </c>
      <c r="C155" s="2" t="s">
        <v>450</v>
      </c>
      <c r="D155" s="2" t="s">
        <v>890</v>
      </c>
      <c r="E155" s="2" t="s">
        <v>1151</v>
      </c>
      <c r="F155" s="2">
        <v>524</v>
      </c>
      <c r="G155" s="2" t="s">
        <v>1277</v>
      </c>
      <c r="I155" s="3" t="s">
        <v>1200</v>
      </c>
      <c r="J155" s="3">
        <v>840</v>
      </c>
      <c r="K155" s="4" t="s">
        <v>1201</v>
      </c>
    </row>
    <row r="156" spans="1:11" x14ac:dyDescent="0.35">
      <c r="A156" s="2" t="s">
        <v>451</v>
      </c>
      <c r="B156" s="2" t="s">
        <v>452</v>
      </c>
      <c r="C156" s="2" t="s">
        <v>453</v>
      </c>
      <c r="D156" s="2" t="s">
        <v>891</v>
      </c>
      <c r="E156" s="2" t="s">
        <v>1081</v>
      </c>
      <c r="F156" s="2">
        <v>978</v>
      </c>
      <c r="G156" s="2" t="s">
        <v>1082</v>
      </c>
      <c r="I156" s="3" t="s">
        <v>1200</v>
      </c>
      <c r="J156" s="5"/>
      <c r="K156" s="6"/>
    </row>
    <row r="157" spans="1:11" x14ac:dyDescent="0.35">
      <c r="A157" s="2" t="s">
        <v>454</v>
      </c>
      <c r="B157" s="2" t="s">
        <v>455</v>
      </c>
      <c r="C157" s="2" t="s">
        <v>456</v>
      </c>
      <c r="D157" s="2" t="s">
        <v>892</v>
      </c>
      <c r="E157" s="2" t="s">
        <v>1016</v>
      </c>
      <c r="F157" s="2">
        <v>532</v>
      </c>
      <c r="G157" s="2" t="s">
        <v>1017</v>
      </c>
      <c r="I157" s="3" t="s">
        <v>1202</v>
      </c>
      <c r="J157" s="3">
        <v>858</v>
      </c>
      <c r="K157" s="4" t="s">
        <v>1310</v>
      </c>
    </row>
    <row r="158" spans="1:11" x14ac:dyDescent="0.35">
      <c r="A158" s="2" t="s">
        <v>457</v>
      </c>
      <c r="B158" s="2" t="s">
        <v>458</v>
      </c>
      <c r="C158" s="2" t="s">
        <v>459</v>
      </c>
      <c r="D158" s="2" t="s">
        <v>893</v>
      </c>
      <c r="I158" s="3" t="s">
        <v>1203</v>
      </c>
      <c r="J158" s="3">
        <v>860</v>
      </c>
      <c r="K158" s="4" t="s">
        <v>1311</v>
      </c>
    </row>
    <row r="159" spans="1:11" x14ac:dyDescent="0.35">
      <c r="A159" s="2" t="s">
        <v>460</v>
      </c>
      <c r="B159" s="2" t="s">
        <v>461</v>
      </c>
      <c r="C159" s="2" t="s">
        <v>462</v>
      </c>
      <c r="D159" s="2" t="s">
        <v>894</v>
      </c>
      <c r="E159" s="2" t="s">
        <v>1152</v>
      </c>
      <c r="F159" s="2">
        <v>554</v>
      </c>
      <c r="G159" s="2" t="s">
        <v>1278</v>
      </c>
      <c r="I159" s="3" t="s">
        <v>1204</v>
      </c>
      <c r="J159" s="3">
        <v>937</v>
      </c>
      <c r="K159" s="4" t="s">
        <v>1312</v>
      </c>
    </row>
    <row r="160" spans="1:11" x14ac:dyDescent="0.35">
      <c r="A160" s="2" t="s">
        <v>463</v>
      </c>
      <c r="B160" s="2" t="s">
        <v>464</v>
      </c>
      <c r="C160" s="2" t="s">
        <v>465</v>
      </c>
      <c r="D160" s="2" t="s">
        <v>895</v>
      </c>
      <c r="E160" s="2" t="s">
        <v>1149</v>
      </c>
      <c r="F160" s="2">
        <v>558</v>
      </c>
      <c r="G160" s="2" t="s">
        <v>1275</v>
      </c>
      <c r="I160" s="3" t="s">
        <v>1205</v>
      </c>
      <c r="J160" s="3">
        <v>704</v>
      </c>
      <c r="K160" s="4" t="s">
        <v>1313</v>
      </c>
    </row>
    <row r="161" spans="1:11" x14ac:dyDescent="0.35">
      <c r="A161" s="2" t="s">
        <v>466</v>
      </c>
      <c r="B161" s="2" t="s">
        <v>467</v>
      </c>
      <c r="C161" s="2" t="s">
        <v>468</v>
      </c>
      <c r="D161" s="2" t="s">
        <v>896</v>
      </c>
      <c r="E161" s="2" t="s">
        <v>1212</v>
      </c>
      <c r="F161" s="2">
        <v>952</v>
      </c>
      <c r="G161" s="2" t="s">
        <v>1315</v>
      </c>
      <c r="I161" s="3" t="s">
        <v>1206</v>
      </c>
      <c r="J161" s="3">
        <v>548</v>
      </c>
      <c r="K161" s="4" t="s">
        <v>1314</v>
      </c>
    </row>
    <row r="162" spans="1:11" x14ac:dyDescent="0.35">
      <c r="A162" s="2" t="s">
        <v>469</v>
      </c>
      <c r="B162" s="2" t="s">
        <v>470</v>
      </c>
      <c r="C162" s="2" t="s">
        <v>471</v>
      </c>
      <c r="D162" s="2" t="s">
        <v>897</v>
      </c>
      <c r="E162" s="2" t="s">
        <v>1148</v>
      </c>
      <c r="F162" s="2">
        <v>566</v>
      </c>
      <c r="G162" s="2" t="s">
        <v>1274</v>
      </c>
      <c r="I162" s="3" t="s">
        <v>1207</v>
      </c>
      <c r="J162" s="3">
        <v>882</v>
      </c>
      <c r="K162" s="4" t="s">
        <v>1208</v>
      </c>
    </row>
    <row r="163" spans="1:11" x14ac:dyDescent="0.35">
      <c r="A163" s="2" t="s">
        <v>472</v>
      </c>
      <c r="B163" s="2" t="s">
        <v>473</v>
      </c>
      <c r="C163" s="2" t="s">
        <v>474</v>
      </c>
      <c r="D163" s="2" t="s">
        <v>898</v>
      </c>
      <c r="I163" s="3" t="s">
        <v>1209</v>
      </c>
      <c r="J163" s="3">
        <v>950</v>
      </c>
      <c r="K163" s="4" t="s">
        <v>1321</v>
      </c>
    </row>
    <row r="164" spans="1:11" x14ac:dyDescent="0.35">
      <c r="A164" s="2" t="s">
        <v>475</v>
      </c>
      <c r="B164" s="2" t="s">
        <v>476</v>
      </c>
      <c r="C164" s="2" t="s">
        <v>477</v>
      </c>
      <c r="D164" s="2" t="s">
        <v>899</v>
      </c>
      <c r="I164" s="3" t="s">
        <v>1210</v>
      </c>
      <c r="J164" s="3">
        <v>951</v>
      </c>
      <c r="K164" s="4" t="s">
        <v>1211</v>
      </c>
    </row>
    <row r="165" spans="1:11" x14ac:dyDescent="0.35">
      <c r="A165" s="2" t="s">
        <v>478</v>
      </c>
      <c r="B165" s="2" t="s">
        <v>479</v>
      </c>
      <c r="C165" s="2" t="s">
        <v>480</v>
      </c>
      <c r="D165" s="2" t="s">
        <v>900</v>
      </c>
      <c r="E165" s="2" t="s">
        <v>1200</v>
      </c>
      <c r="F165" s="2">
        <v>840</v>
      </c>
      <c r="G165" s="2" t="s">
        <v>1201</v>
      </c>
      <c r="I165" s="3" t="s">
        <v>1212</v>
      </c>
      <c r="J165" s="3">
        <v>952</v>
      </c>
      <c r="K165" s="4" t="s">
        <v>1315</v>
      </c>
    </row>
    <row r="166" spans="1:11" x14ac:dyDescent="0.35">
      <c r="A166" s="2" t="s">
        <v>481</v>
      </c>
      <c r="B166" s="2" t="s">
        <v>482</v>
      </c>
      <c r="C166" s="2" t="s">
        <v>483</v>
      </c>
      <c r="D166" s="2" t="s">
        <v>901</v>
      </c>
      <c r="E166" s="2" t="s">
        <v>1150</v>
      </c>
      <c r="F166" s="2">
        <v>578</v>
      </c>
      <c r="G166" s="2" t="s">
        <v>1276</v>
      </c>
      <c r="I166" s="3" t="s">
        <v>1213</v>
      </c>
      <c r="J166" s="3">
        <v>886</v>
      </c>
      <c r="K166" s="4" t="s">
        <v>1316</v>
      </c>
    </row>
    <row r="167" spans="1:11" x14ac:dyDescent="0.35">
      <c r="A167" s="2" t="s">
        <v>484</v>
      </c>
      <c r="B167" s="2" t="s">
        <v>485</v>
      </c>
      <c r="C167" s="2" t="s">
        <v>486</v>
      </c>
      <c r="D167" s="2" t="s">
        <v>902</v>
      </c>
      <c r="E167" s="2" t="s">
        <v>1153</v>
      </c>
      <c r="F167" s="2">
        <v>512</v>
      </c>
      <c r="G167" s="2" t="s">
        <v>1279</v>
      </c>
      <c r="I167" s="3" t="s">
        <v>1214</v>
      </c>
      <c r="J167" s="3">
        <v>710</v>
      </c>
      <c r="K167" s="4" t="s">
        <v>1317</v>
      </c>
    </row>
    <row r="168" spans="1:11" x14ac:dyDescent="0.35">
      <c r="A168" s="2" t="s">
        <v>487</v>
      </c>
      <c r="B168" s="2" t="s">
        <v>488</v>
      </c>
      <c r="C168" s="2" t="s">
        <v>489</v>
      </c>
      <c r="D168" s="2" t="s">
        <v>903</v>
      </c>
      <c r="E168" s="2" t="s">
        <v>1160</v>
      </c>
      <c r="F168" s="2">
        <v>586</v>
      </c>
      <c r="G168" s="2" t="s">
        <v>1282</v>
      </c>
      <c r="I168" s="3" t="s">
        <v>1215</v>
      </c>
      <c r="J168" s="3">
        <v>967</v>
      </c>
      <c r="K168" s="4" t="s">
        <v>1318</v>
      </c>
    </row>
    <row r="169" spans="1:11" x14ac:dyDescent="0.35">
      <c r="A169" s="2" t="s">
        <v>490</v>
      </c>
      <c r="B169" s="2" t="s">
        <v>491</v>
      </c>
      <c r="C169" s="2" t="s">
        <v>492</v>
      </c>
      <c r="D169" s="2" t="s">
        <v>904</v>
      </c>
      <c r="E169" s="2" t="s">
        <v>1200</v>
      </c>
      <c r="F169" s="2">
        <v>840</v>
      </c>
      <c r="G169" s="2" t="s">
        <v>1201</v>
      </c>
    </row>
    <row r="170" spans="1:11" x14ac:dyDescent="0.35">
      <c r="A170" s="2" t="s">
        <v>493</v>
      </c>
      <c r="B170" s="2" t="s">
        <v>494</v>
      </c>
      <c r="C170" s="2" t="s">
        <v>495</v>
      </c>
      <c r="D170" s="2" t="s">
        <v>905</v>
      </c>
    </row>
    <row r="171" spans="1:11" x14ac:dyDescent="0.35">
      <c r="A171" s="2" t="s">
        <v>496</v>
      </c>
      <c r="B171" s="2" t="s">
        <v>497</v>
      </c>
      <c r="C171" s="2" t="s">
        <v>498</v>
      </c>
      <c r="D171" s="2" t="s">
        <v>906</v>
      </c>
      <c r="E171" s="2" t="s">
        <v>1154</v>
      </c>
      <c r="F171" s="2">
        <v>590</v>
      </c>
      <c r="G171" s="2" t="s">
        <v>1155</v>
      </c>
    </row>
    <row r="172" spans="1:11" x14ac:dyDescent="0.35">
      <c r="A172" s="2" t="s">
        <v>499</v>
      </c>
      <c r="B172" s="2" t="s">
        <v>500</v>
      </c>
      <c r="C172" s="2" t="s">
        <v>501</v>
      </c>
      <c r="D172" s="2" t="s">
        <v>907</v>
      </c>
      <c r="E172" s="2" t="s">
        <v>1158</v>
      </c>
      <c r="F172" s="2">
        <v>598</v>
      </c>
      <c r="G172" s="2" t="s">
        <v>1280</v>
      </c>
    </row>
    <row r="173" spans="1:11" x14ac:dyDescent="0.35">
      <c r="A173" s="2" t="s">
        <v>502</v>
      </c>
      <c r="B173" s="2" t="s">
        <v>503</v>
      </c>
      <c r="C173" s="2" t="s">
        <v>504</v>
      </c>
      <c r="D173" s="2" t="s">
        <v>908</v>
      </c>
      <c r="E173" s="2" t="s">
        <v>1162</v>
      </c>
      <c r="F173" s="2">
        <v>600</v>
      </c>
      <c r="G173" s="2" t="s">
        <v>1163</v>
      </c>
    </row>
    <row r="174" spans="1:11" x14ac:dyDescent="0.35">
      <c r="A174" s="2" t="s">
        <v>505</v>
      </c>
      <c r="B174" s="2" t="s">
        <v>506</v>
      </c>
      <c r="C174" s="2" t="s">
        <v>507</v>
      </c>
      <c r="D174" s="2" t="s">
        <v>909</v>
      </c>
      <c r="E174" s="2" t="s">
        <v>1156</v>
      </c>
      <c r="F174" s="2">
        <v>604</v>
      </c>
      <c r="G174" s="2" t="s">
        <v>1157</v>
      </c>
    </row>
    <row r="175" spans="1:11" x14ac:dyDescent="0.35">
      <c r="A175" s="2" t="s">
        <v>508</v>
      </c>
      <c r="B175" s="2" t="s">
        <v>509</v>
      </c>
      <c r="C175" s="2" t="s">
        <v>510</v>
      </c>
      <c r="D175" s="2" t="s">
        <v>910</v>
      </c>
      <c r="E175" s="2" t="s">
        <v>1159</v>
      </c>
      <c r="F175" s="2">
        <v>608</v>
      </c>
      <c r="G175" s="2" t="s">
        <v>1281</v>
      </c>
    </row>
    <row r="176" spans="1:11" x14ac:dyDescent="0.35">
      <c r="A176" s="2" t="s">
        <v>511</v>
      </c>
      <c r="B176" s="2" t="s">
        <v>512</v>
      </c>
      <c r="C176" s="2" t="s">
        <v>513</v>
      </c>
      <c r="D176" s="2" t="s">
        <v>911</v>
      </c>
    </row>
    <row r="177" spans="1:7" x14ac:dyDescent="0.35">
      <c r="A177" s="2" t="s">
        <v>514</v>
      </c>
      <c r="B177" s="2" t="s">
        <v>515</v>
      </c>
      <c r="C177" s="2" t="s">
        <v>516</v>
      </c>
      <c r="D177" s="2" t="s">
        <v>912</v>
      </c>
      <c r="E177" s="2" t="s">
        <v>1161</v>
      </c>
      <c r="F177" s="2">
        <v>985</v>
      </c>
      <c r="G177" s="2" t="s">
        <v>1283</v>
      </c>
    </row>
    <row r="178" spans="1:7" x14ac:dyDescent="0.35">
      <c r="A178" s="2" t="s">
        <v>517</v>
      </c>
      <c r="B178" s="2" t="s">
        <v>518</v>
      </c>
      <c r="C178" s="2" t="s">
        <v>519</v>
      </c>
      <c r="D178" s="2" t="s">
        <v>913</v>
      </c>
      <c r="E178" s="2" t="s">
        <v>1081</v>
      </c>
      <c r="F178" s="2">
        <v>978</v>
      </c>
      <c r="G178" s="2" t="s">
        <v>1082</v>
      </c>
    </row>
    <row r="179" spans="1:7" x14ac:dyDescent="0.35">
      <c r="A179" s="2" t="s">
        <v>520</v>
      </c>
      <c r="B179" s="2" t="s">
        <v>521</v>
      </c>
      <c r="C179" s="2" t="s">
        <v>522</v>
      </c>
      <c r="D179" s="2" t="s">
        <v>914</v>
      </c>
      <c r="E179" s="2" t="s">
        <v>1200</v>
      </c>
      <c r="F179" s="2">
        <v>840</v>
      </c>
      <c r="G179" s="2" t="s">
        <v>1201</v>
      </c>
    </row>
    <row r="180" spans="1:7" x14ac:dyDescent="0.35">
      <c r="A180" s="2" t="s">
        <v>523</v>
      </c>
      <c r="B180" s="2" t="s">
        <v>524</v>
      </c>
      <c r="C180" s="2" t="s">
        <v>525</v>
      </c>
      <c r="D180" s="2" t="s">
        <v>915</v>
      </c>
      <c r="E180" s="2" t="s">
        <v>1164</v>
      </c>
      <c r="F180" s="2">
        <v>634</v>
      </c>
      <c r="G180" s="2" t="s">
        <v>1284</v>
      </c>
    </row>
    <row r="181" spans="1:7" x14ac:dyDescent="0.35">
      <c r="A181" s="2" t="s">
        <v>720</v>
      </c>
      <c r="B181" s="2" t="s">
        <v>154</v>
      </c>
      <c r="C181" s="2" t="s">
        <v>155</v>
      </c>
      <c r="D181" s="2" t="s">
        <v>789</v>
      </c>
      <c r="E181" s="2" t="s">
        <v>1209</v>
      </c>
      <c r="F181" s="2">
        <v>950</v>
      </c>
      <c r="G181" s="2" t="s">
        <v>1321</v>
      </c>
    </row>
    <row r="182" spans="1:7" x14ac:dyDescent="0.35">
      <c r="A182" s="2" t="s">
        <v>722</v>
      </c>
      <c r="B182" s="2" t="s">
        <v>526</v>
      </c>
      <c r="C182" s="2" t="s">
        <v>527</v>
      </c>
      <c r="D182" s="2" t="s">
        <v>916</v>
      </c>
      <c r="E182" s="2" t="s">
        <v>1081</v>
      </c>
      <c r="F182" s="2">
        <v>978</v>
      </c>
      <c r="G182" s="2" t="s">
        <v>1082</v>
      </c>
    </row>
    <row r="183" spans="1:7" x14ac:dyDescent="0.35">
      <c r="A183" s="2" t="s">
        <v>528</v>
      </c>
      <c r="B183" s="2" t="s">
        <v>529</v>
      </c>
      <c r="C183" s="2" t="s">
        <v>530</v>
      </c>
      <c r="D183" s="2" t="s">
        <v>917</v>
      </c>
      <c r="E183" s="2" t="s">
        <v>1165</v>
      </c>
      <c r="F183" s="2">
        <v>946</v>
      </c>
      <c r="G183" s="2" t="s">
        <v>1285</v>
      </c>
    </row>
    <row r="184" spans="1:7" x14ac:dyDescent="0.35">
      <c r="A184" s="2" t="s">
        <v>531</v>
      </c>
      <c r="B184" s="2" t="s">
        <v>532</v>
      </c>
      <c r="C184" s="2" t="s">
        <v>533</v>
      </c>
      <c r="D184" s="2" t="s">
        <v>918</v>
      </c>
      <c r="E184" s="2" t="s">
        <v>1167</v>
      </c>
      <c r="F184" s="2">
        <v>643</v>
      </c>
      <c r="G184" s="2" t="s">
        <v>1287</v>
      </c>
    </row>
    <row r="185" spans="1:7" x14ac:dyDescent="0.35">
      <c r="A185" s="2" t="s">
        <v>534</v>
      </c>
      <c r="B185" s="2" t="s">
        <v>535</v>
      </c>
      <c r="C185" s="2" t="s">
        <v>536</v>
      </c>
      <c r="D185" s="2" t="s">
        <v>919</v>
      </c>
      <c r="E185" s="2" t="s">
        <v>1168</v>
      </c>
      <c r="F185" s="2">
        <v>646</v>
      </c>
      <c r="G185" s="2" t="s">
        <v>1288</v>
      </c>
    </row>
    <row r="186" spans="1:7" x14ac:dyDescent="0.35">
      <c r="A186" s="2" t="s">
        <v>539</v>
      </c>
      <c r="B186" s="2" t="s">
        <v>540</v>
      </c>
      <c r="C186" s="2" t="s">
        <v>541</v>
      </c>
      <c r="D186" s="2" t="s">
        <v>921</v>
      </c>
      <c r="E186" s="2" t="s">
        <v>1175</v>
      </c>
      <c r="F186" s="2">
        <v>654</v>
      </c>
      <c r="G186" s="2" t="s">
        <v>1295</v>
      </c>
    </row>
    <row r="187" spans="1:7" x14ac:dyDescent="0.35">
      <c r="A187" s="2" t="s">
        <v>542</v>
      </c>
      <c r="B187" s="2" t="s">
        <v>543</v>
      </c>
      <c r="C187" s="2" t="s">
        <v>544</v>
      </c>
      <c r="D187" s="2" t="s">
        <v>922</v>
      </c>
      <c r="E187" s="2" t="s">
        <v>1210</v>
      </c>
      <c r="F187" s="2">
        <v>951</v>
      </c>
      <c r="G187" s="2" t="s">
        <v>1211</v>
      </c>
    </row>
    <row r="188" spans="1:7" x14ac:dyDescent="0.35">
      <c r="A188" s="2" t="s">
        <v>545</v>
      </c>
      <c r="B188" s="2" t="s">
        <v>546</v>
      </c>
      <c r="C188" s="2" t="s">
        <v>547</v>
      </c>
      <c r="D188" s="2" t="s">
        <v>923</v>
      </c>
      <c r="E188" s="2" t="s">
        <v>1210</v>
      </c>
      <c r="F188" s="2">
        <v>951</v>
      </c>
      <c r="G188" s="2" t="s">
        <v>1211</v>
      </c>
    </row>
    <row r="189" spans="1:7" x14ac:dyDescent="0.35">
      <c r="A189" s="2" t="s">
        <v>550</v>
      </c>
      <c r="B189" s="2" t="s">
        <v>551</v>
      </c>
      <c r="C189" s="2" t="s">
        <v>552</v>
      </c>
      <c r="D189" s="2" t="s">
        <v>925</v>
      </c>
      <c r="E189" s="2" t="s">
        <v>1081</v>
      </c>
      <c r="F189" s="2">
        <v>978</v>
      </c>
      <c r="G189" s="2" t="s">
        <v>1082</v>
      </c>
    </row>
    <row r="190" spans="1:7" x14ac:dyDescent="0.35">
      <c r="A190" s="2" t="s">
        <v>553</v>
      </c>
      <c r="B190" s="2" t="s">
        <v>554</v>
      </c>
      <c r="C190" s="2" t="s">
        <v>555</v>
      </c>
      <c r="D190" s="2" t="s">
        <v>926</v>
      </c>
      <c r="E190" s="2" t="s">
        <v>1210</v>
      </c>
      <c r="F190" s="2">
        <v>951</v>
      </c>
      <c r="G190" s="2" t="s">
        <v>1211</v>
      </c>
    </row>
    <row r="191" spans="1:7" x14ac:dyDescent="0.35">
      <c r="A191" s="2" t="s">
        <v>723</v>
      </c>
      <c r="B191" s="2" t="s">
        <v>537</v>
      </c>
      <c r="C191" s="2" t="s">
        <v>538</v>
      </c>
      <c r="D191" s="2" t="s">
        <v>920</v>
      </c>
      <c r="E191" s="2" t="s">
        <v>1081</v>
      </c>
      <c r="F191" s="2">
        <v>978</v>
      </c>
      <c r="G191" s="2" t="s">
        <v>1082</v>
      </c>
    </row>
    <row r="192" spans="1:7" x14ac:dyDescent="0.35">
      <c r="A192" s="2" t="s">
        <v>731</v>
      </c>
      <c r="B192" s="2" t="s">
        <v>548</v>
      </c>
      <c r="C192" s="2" t="s">
        <v>549</v>
      </c>
      <c r="D192" s="2" t="s">
        <v>924</v>
      </c>
      <c r="E192" s="2" t="s">
        <v>1081</v>
      </c>
      <c r="F192" s="2">
        <v>978</v>
      </c>
      <c r="G192" s="2" t="s">
        <v>1082</v>
      </c>
    </row>
    <row r="193" spans="1:7" x14ac:dyDescent="0.35">
      <c r="A193" s="2" t="s">
        <v>556</v>
      </c>
      <c r="B193" s="2" t="s">
        <v>557</v>
      </c>
      <c r="C193" s="2" t="s">
        <v>558</v>
      </c>
      <c r="D193" s="2" t="s">
        <v>927</v>
      </c>
      <c r="E193" s="2" t="s">
        <v>1207</v>
      </c>
      <c r="F193" s="2">
        <v>882</v>
      </c>
      <c r="G193" s="2" t="s">
        <v>1208</v>
      </c>
    </row>
    <row r="194" spans="1:7" x14ac:dyDescent="0.35">
      <c r="A194" s="2" t="s">
        <v>559</v>
      </c>
      <c r="B194" s="2" t="s">
        <v>560</v>
      </c>
      <c r="C194" s="2" t="s">
        <v>561</v>
      </c>
      <c r="D194" s="2" t="s">
        <v>928</v>
      </c>
      <c r="E194" s="2" t="s">
        <v>1081</v>
      </c>
      <c r="F194" s="2">
        <v>978</v>
      </c>
      <c r="G194" s="2" t="s">
        <v>1082</v>
      </c>
    </row>
    <row r="195" spans="1:7" x14ac:dyDescent="0.35">
      <c r="A195" s="2" t="s">
        <v>562</v>
      </c>
      <c r="B195" s="2" t="s">
        <v>563</v>
      </c>
      <c r="C195" s="2" t="s">
        <v>564</v>
      </c>
      <c r="D195" s="2" t="s">
        <v>929</v>
      </c>
      <c r="E195" s="2" t="s">
        <v>1298</v>
      </c>
      <c r="F195" s="2">
        <v>678</v>
      </c>
      <c r="G195" s="2" t="s">
        <v>1299</v>
      </c>
    </row>
    <row r="196" spans="1:7" x14ac:dyDescent="0.35">
      <c r="A196" s="2" t="s">
        <v>565</v>
      </c>
      <c r="B196" s="2" t="s">
        <v>566</v>
      </c>
      <c r="C196" s="2" t="s">
        <v>567</v>
      </c>
      <c r="D196" s="2" t="s">
        <v>930</v>
      </c>
      <c r="E196" s="2" t="s">
        <v>1169</v>
      </c>
      <c r="F196" s="2">
        <v>682</v>
      </c>
      <c r="G196" s="2" t="s">
        <v>1289</v>
      </c>
    </row>
    <row r="197" spans="1:7" x14ac:dyDescent="0.35">
      <c r="A197" s="2" t="s">
        <v>568</v>
      </c>
      <c r="B197" s="2" t="s">
        <v>569</v>
      </c>
      <c r="C197" s="2" t="s">
        <v>570</v>
      </c>
      <c r="D197" s="2" t="s">
        <v>931</v>
      </c>
      <c r="E197" s="2" t="s">
        <v>1212</v>
      </c>
      <c r="F197" s="2">
        <v>952</v>
      </c>
      <c r="G197" s="2" t="s">
        <v>1315</v>
      </c>
    </row>
    <row r="198" spans="1:7" x14ac:dyDescent="0.35">
      <c r="A198" s="2" t="s">
        <v>571</v>
      </c>
      <c r="B198" s="2" t="s">
        <v>572</v>
      </c>
      <c r="C198" s="2" t="s">
        <v>573</v>
      </c>
      <c r="D198" s="2" t="s">
        <v>932</v>
      </c>
      <c r="E198" s="2" t="s">
        <v>1166</v>
      </c>
      <c r="F198" s="2">
        <v>941</v>
      </c>
      <c r="G198" s="2" t="s">
        <v>1286</v>
      </c>
    </row>
    <row r="199" spans="1:7" x14ac:dyDescent="0.35">
      <c r="A199" s="2" t="s">
        <v>574</v>
      </c>
      <c r="B199" s="2" t="s">
        <v>575</v>
      </c>
      <c r="C199" s="2" t="s">
        <v>576</v>
      </c>
      <c r="D199" s="2" t="s">
        <v>933</v>
      </c>
      <c r="E199" s="2" t="s">
        <v>1171</v>
      </c>
      <c r="F199" s="2">
        <v>690</v>
      </c>
      <c r="G199" s="2" t="s">
        <v>1291</v>
      </c>
    </row>
    <row r="200" spans="1:7" x14ac:dyDescent="0.35">
      <c r="A200" s="2" t="s">
        <v>577</v>
      </c>
      <c r="B200" s="2" t="s">
        <v>578</v>
      </c>
      <c r="C200" s="2" t="s">
        <v>579</v>
      </c>
      <c r="D200" s="2" t="s">
        <v>934</v>
      </c>
      <c r="E200" s="2" t="s">
        <v>1176</v>
      </c>
      <c r="F200" s="2">
        <v>694</v>
      </c>
      <c r="G200" s="2" t="s">
        <v>1177</v>
      </c>
    </row>
    <row r="201" spans="1:7" x14ac:dyDescent="0.35">
      <c r="A201" s="2" t="s">
        <v>580</v>
      </c>
      <c r="B201" s="2" t="s">
        <v>581</v>
      </c>
      <c r="C201" s="2" t="s">
        <v>582</v>
      </c>
      <c r="D201" s="2" t="s">
        <v>935</v>
      </c>
      <c r="E201" s="2" t="s">
        <v>1174</v>
      </c>
      <c r="F201" s="2">
        <v>702</v>
      </c>
      <c r="G201" s="2" t="s">
        <v>1294</v>
      </c>
    </row>
    <row r="202" spans="1:7" x14ac:dyDescent="0.35">
      <c r="A202" s="2" t="s">
        <v>583</v>
      </c>
      <c r="B202" s="2" t="s">
        <v>584</v>
      </c>
      <c r="C202" s="2" t="s">
        <v>585</v>
      </c>
      <c r="D202" s="2" t="s">
        <v>936</v>
      </c>
      <c r="E202" s="2" t="s">
        <v>1081</v>
      </c>
      <c r="F202" s="2">
        <v>978</v>
      </c>
      <c r="G202" s="2" t="s">
        <v>1082</v>
      </c>
    </row>
    <row r="203" spans="1:7" x14ac:dyDescent="0.35">
      <c r="A203" s="2" t="s">
        <v>586</v>
      </c>
      <c r="B203" s="2" t="s">
        <v>587</v>
      </c>
      <c r="C203" s="2" t="s">
        <v>588</v>
      </c>
      <c r="D203" s="2" t="s">
        <v>937</v>
      </c>
      <c r="E203" s="2" t="s">
        <v>1081</v>
      </c>
      <c r="F203" s="2">
        <v>978</v>
      </c>
      <c r="G203" s="2" t="s">
        <v>1082</v>
      </c>
    </row>
    <row r="204" spans="1:7" x14ac:dyDescent="0.35">
      <c r="A204" s="2" t="s">
        <v>589</v>
      </c>
      <c r="B204" s="2" t="s">
        <v>590</v>
      </c>
      <c r="C204" s="2" t="s">
        <v>591</v>
      </c>
      <c r="D204" s="2" t="s">
        <v>938</v>
      </c>
      <c r="E204" s="2" t="s">
        <v>1170</v>
      </c>
      <c r="F204" s="2">
        <v>90</v>
      </c>
      <c r="G204" s="2" t="s">
        <v>1290</v>
      </c>
    </row>
    <row r="205" spans="1:7" x14ac:dyDescent="0.35">
      <c r="A205" s="2" t="s">
        <v>592</v>
      </c>
      <c r="B205" s="2" t="s">
        <v>593</v>
      </c>
      <c r="C205" s="2" t="s">
        <v>594</v>
      </c>
      <c r="D205" s="2" t="s">
        <v>939</v>
      </c>
      <c r="E205" s="2" t="s">
        <v>1178</v>
      </c>
      <c r="F205" s="2">
        <v>706</v>
      </c>
      <c r="G205" s="2" t="s">
        <v>1296</v>
      </c>
    </row>
    <row r="206" spans="1:7" x14ac:dyDescent="0.35">
      <c r="A206" s="2" t="s">
        <v>595</v>
      </c>
      <c r="B206" s="2" t="s">
        <v>596</v>
      </c>
      <c r="C206" s="2" t="s">
        <v>597</v>
      </c>
      <c r="D206" s="2" t="s">
        <v>940</v>
      </c>
      <c r="E206" s="2" t="s">
        <v>1214</v>
      </c>
      <c r="F206" s="2">
        <v>710</v>
      </c>
      <c r="G206" s="2" t="s">
        <v>1317</v>
      </c>
    </row>
    <row r="207" spans="1:7" x14ac:dyDescent="0.35">
      <c r="A207" s="2" t="s">
        <v>598</v>
      </c>
      <c r="B207" s="2" t="s">
        <v>599</v>
      </c>
      <c r="C207" s="2" t="s">
        <v>600</v>
      </c>
      <c r="D207" s="2" t="s">
        <v>941</v>
      </c>
    </row>
    <row r="208" spans="1:7" x14ac:dyDescent="0.35">
      <c r="A208" s="2" t="s">
        <v>601</v>
      </c>
      <c r="B208" s="2" t="s">
        <v>602</v>
      </c>
      <c r="C208" s="2" t="s">
        <v>603</v>
      </c>
      <c r="D208" s="2" t="s">
        <v>942</v>
      </c>
      <c r="E208" s="2" t="s">
        <v>1181</v>
      </c>
      <c r="F208" s="2">
        <v>728</v>
      </c>
      <c r="G208" s="2" t="s">
        <v>1297</v>
      </c>
    </row>
    <row r="209" spans="1:7" x14ac:dyDescent="0.35">
      <c r="A209" s="2" t="s">
        <v>604</v>
      </c>
      <c r="B209" s="2" t="s">
        <v>605</v>
      </c>
      <c r="C209" s="2" t="s">
        <v>606</v>
      </c>
      <c r="D209" s="2" t="s">
        <v>943</v>
      </c>
      <c r="E209" s="2" t="s">
        <v>1081</v>
      </c>
      <c r="F209" s="2">
        <v>978</v>
      </c>
      <c r="G209" s="2" t="s">
        <v>1082</v>
      </c>
    </row>
    <row r="210" spans="1:7" x14ac:dyDescent="0.35">
      <c r="A210" s="2" t="s">
        <v>607</v>
      </c>
      <c r="B210" s="2" t="s">
        <v>608</v>
      </c>
      <c r="C210" s="2" t="s">
        <v>609</v>
      </c>
      <c r="D210" s="2" t="s">
        <v>944</v>
      </c>
      <c r="E210" s="2" t="s">
        <v>1128</v>
      </c>
      <c r="F210" s="2">
        <v>144</v>
      </c>
      <c r="G210" s="2" t="s">
        <v>1258</v>
      </c>
    </row>
    <row r="211" spans="1:7" x14ac:dyDescent="0.35">
      <c r="A211" s="2" t="s">
        <v>610</v>
      </c>
      <c r="B211" s="2" t="s">
        <v>611</v>
      </c>
      <c r="C211" s="2" t="s">
        <v>612</v>
      </c>
      <c r="D211" s="2" t="s">
        <v>945</v>
      </c>
      <c r="E211" s="2" t="s">
        <v>1172</v>
      </c>
      <c r="F211" s="2">
        <v>938</v>
      </c>
      <c r="G211" s="2" t="s">
        <v>1292</v>
      </c>
    </row>
    <row r="212" spans="1:7" x14ac:dyDescent="0.35">
      <c r="A212" s="2" t="s">
        <v>613</v>
      </c>
      <c r="B212" s="2" t="s">
        <v>614</v>
      </c>
      <c r="C212" s="2" t="s">
        <v>615</v>
      </c>
      <c r="D212" s="2" t="s">
        <v>946</v>
      </c>
      <c r="E212" s="2" t="s">
        <v>1179</v>
      </c>
      <c r="F212" s="2">
        <v>968</v>
      </c>
      <c r="G212" s="2" t="s">
        <v>1180</v>
      </c>
    </row>
    <row r="213" spans="1:7" x14ac:dyDescent="0.35">
      <c r="A213" s="2" t="s">
        <v>616</v>
      </c>
      <c r="B213" s="2" t="s">
        <v>617</v>
      </c>
      <c r="C213" s="2" t="s">
        <v>618</v>
      </c>
      <c r="D213" s="2" t="s">
        <v>947</v>
      </c>
    </row>
    <row r="214" spans="1:7" x14ac:dyDescent="0.35">
      <c r="A214" s="2" t="s">
        <v>621</v>
      </c>
      <c r="B214" s="2" t="s">
        <v>622</v>
      </c>
      <c r="C214" s="2" t="s">
        <v>623</v>
      </c>
      <c r="D214" s="2" t="s">
        <v>949</v>
      </c>
      <c r="E214" s="2" t="s">
        <v>1173</v>
      </c>
      <c r="F214" s="2">
        <v>752</v>
      </c>
      <c r="G214" s="2" t="s">
        <v>1293</v>
      </c>
    </row>
    <row r="215" spans="1:7" x14ac:dyDescent="0.35">
      <c r="A215" s="2" t="s">
        <v>624</v>
      </c>
      <c r="B215" s="2" t="s">
        <v>625</v>
      </c>
      <c r="C215" s="2" t="s">
        <v>626</v>
      </c>
      <c r="D215" s="2" t="s">
        <v>950</v>
      </c>
      <c r="E215" s="2" t="s">
        <v>1056</v>
      </c>
      <c r="F215" s="2">
        <v>756</v>
      </c>
      <c r="G215" s="2" t="s">
        <v>1057</v>
      </c>
    </row>
    <row r="216" spans="1:7" x14ac:dyDescent="0.35">
      <c r="A216" s="2" t="s">
        <v>732</v>
      </c>
      <c r="B216" s="2" t="s">
        <v>627</v>
      </c>
      <c r="C216" s="2" t="s">
        <v>628</v>
      </c>
      <c r="D216" s="2" t="s">
        <v>951</v>
      </c>
      <c r="E216" s="2" t="s">
        <v>1182</v>
      </c>
      <c r="F216" s="2">
        <v>760</v>
      </c>
      <c r="G216" s="2" t="s">
        <v>1300</v>
      </c>
    </row>
    <row r="217" spans="1:7" x14ac:dyDescent="0.35">
      <c r="A217" s="2" t="s">
        <v>717</v>
      </c>
      <c r="B217" s="2" t="s">
        <v>629</v>
      </c>
      <c r="C217" s="2" t="s">
        <v>630</v>
      </c>
      <c r="D217" s="2" t="s">
        <v>952</v>
      </c>
      <c r="E217" s="2" t="s">
        <v>1193</v>
      </c>
      <c r="F217" s="2">
        <v>901</v>
      </c>
      <c r="G217" s="2" t="s">
        <v>1194</v>
      </c>
    </row>
    <row r="218" spans="1:7" x14ac:dyDescent="0.35">
      <c r="A218" s="2" t="s">
        <v>631</v>
      </c>
      <c r="B218" s="2" t="s">
        <v>632</v>
      </c>
      <c r="C218" s="2" t="s">
        <v>633</v>
      </c>
      <c r="D218" s="2" t="s">
        <v>953</v>
      </c>
      <c r="E218" s="2" t="s">
        <v>1185</v>
      </c>
      <c r="F218" s="2">
        <v>972</v>
      </c>
      <c r="G218" s="2" t="s">
        <v>1303</v>
      </c>
    </row>
    <row r="219" spans="1:7" x14ac:dyDescent="0.35">
      <c r="A219" s="2" t="s">
        <v>716</v>
      </c>
      <c r="B219" s="2" t="s">
        <v>634</v>
      </c>
      <c r="C219" s="2" t="s">
        <v>635</v>
      </c>
      <c r="D219" s="2" t="s">
        <v>954</v>
      </c>
      <c r="E219" s="2" t="s">
        <v>1195</v>
      </c>
      <c r="F219" s="2">
        <v>834</v>
      </c>
      <c r="G219" s="2" t="s">
        <v>1196</v>
      </c>
    </row>
    <row r="220" spans="1:7" x14ac:dyDescent="0.35">
      <c r="A220" s="2" t="s">
        <v>636</v>
      </c>
      <c r="B220" s="2" t="s">
        <v>637</v>
      </c>
      <c r="C220" s="2" t="s">
        <v>638</v>
      </c>
      <c r="D220" s="2" t="s">
        <v>955</v>
      </c>
      <c r="E220" s="2" t="s">
        <v>1184</v>
      </c>
      <c r="F220" s="2">
        <v>764</v>
      </c>
      <c r="G220" s="2" t="s">
        <v>1302</v>
      </c>
    </row>
    <row r="221" spans="1:7" x14ac:dyDescent="0.35">
      <c r="A221" s="2" t="s">
        <v>639</v>
      </c>
      <c r="B221" s="2" t="s">
        <v>640</v>
      </c>
      <c r="C221" s="2" t="s">
        <v>641</v>
      </c>
      <c r="D221" s="2" t="s">
        <v>956</v>
      </c>
      <c r="E221" s="2" t="s">
        <v>1200</v>
      </c>
      <c r="F221" s="2">
        <v>840</v>
      </c>
      <c r="G221" s="2" t="s">
        <v>1201</v>
      </c>
    </row>
    <row r="222" spans="1:7" x14ac:dyDescent="0.35">
      <c r="A222" s="2" t="s">
        <v>642</v>
      </c>
      <c r="B222" s="2" t="s">
        <v>643</v>
      </c>
      <c r="C222" s="2" t="s">
        <v>644</v>
      </c>
      <c r="D222" s="2" t="s">
        <v>957</v>
      </c>
      <c r="E222" s="2" t="s">
        <v>1212</v>
      </c>
      <c r="F222" s="2">
        <v>952</v>
      </c>
      <c r="G222" s="2" t="s">
        <v>1315</v>
      </c>
    </row>
    <row r="223" spans="1:7" x14ac:dyDescent="0.35">
      <c r="A223" s="2" t="s">
        <v>645</v>
      </c>
      <c r="B223" s="2" t="s">
        <v>646</v>
      </c>
      <c r="C223" s="2" t="s">
        <v>647</v>
      </c>
      <c r="D223" s="2" t="s">
        <v>958</v>
      </c>
    </row>
    <row r="224" spans="1:7" x14ac:dyDescent="0.35">
      <c r="A224" s="2" t="s">
        <v>648</v>
      </c>
      <c r="B224" s="2" t="s">
        <v>649</v>
      </c>
      <c r="C224" s="2" t="s">
        <v>650</v>
      </c>
      <c r="D224" s="2" t="s">
        <v>959</v>
      </c>
      <c r="E224" s="2" t="s">
        <v>1189</v>
      </c>
      <c r="F224" s="2">
        <v>776</v>
      </c>
      <c r="G224" s="2" t="s">
        <v>1305</v>
      </c>
    </row>
    <row r="225" spans="1:7" x14ac:dyDescent="0.35">
      <c r="A225" s="2" t="s">
        <v>651</v>
      </c>
      <c r="B225" s="2" t="s">
        <v>652</v>
      </c>
      <c r="C225" s="2" t="s">
        <v>653</v>
      </c>
      <c r="D225" s="2" t="s">
        <v>960</v>
      </c>
      <c r="E225" s="2" t="s">
        <v>1192</v>
      </c>
      <c r="F225" s="2">
        <v>780</v>
      </c>
      <c r="G225" s="2" t="s">
        <v>1306</v>
      </c>
    </row>
    <row r="226" spans="1:7" x14ac:dyDescent="0.35">
      <c r="A226" s="2" t="s">
        <v>654</v>
      </c>
      <c r="B226" s="2" t="s">
        <v>655</v>
      </c>
      <c r="C226" s="2" t="s">
        <v>656</v>
      </c>
      <c r="D226" s="2" t="s">
        <v>961</v>
      </c>
      <c r="E226" s="2" t="s">
        <v>1187</v>
      </c>
      <c r="F226" s="2">
        <v>788</v>
      </c>
      <c r="G226" s="2" t="s">
        <v>1188</v>
      </c>
    </row>
    <row r="227" spans="1:7" x14ac:dyDescent="0.35">
      <c r="A227" s="2" t="s">
        <v>657</v>
      </c>
      <c r="B227" s="2" t="s">
        <v>658</v>
      </c>
      <c r="C227" s="2" t="s">
        <v>659</v>
      </c>
      <c r="D227" s="2" t="s">
        <v>962</v>
      </c>
      <c r="E227" s="2" t="s">
        <v>1190</v>
      </c>
      <c r="F227" s="2">
        <v>949</v>
      </c>
      <c r="G227" s="2" t="s">
        <v>1191</v>
      </c>
    </row>
    <row r="228" spans="1:7" x14ac:dyDescent="0.35">
      <c r="A228" s="2" t="s">
        <v>660</v>
      </c>
      <c r="B228" s="2" t="s">
        <v>661</v>
      </c>
      <c r="C228" s="2" t="s">
        <v>662</v>
      </c>
      <c r="D228" s="2" t="s">
        <v>963</v>
      </c>
      <c r="E228" s="2" t="s">
        <v>1186</v>
      </c>
      <c r="F228" s="2">
        <v>934</v>
      </c>
      <c r="G228" s="2" t="s">
        <v>1304</v>
      </c>
    </row>
    <row r="229" spans="1:7" x14ac:dyDescent="0.35">
      <c r="A229" s="2" t="s">
        <v>663</v>
      </c>
      <c r="B229" s="2" t="s">
        <v>664</v>
      </c>
      <c r="C229" s="2" t="s">
        <v>665</v>
      </c>
      <c r="D229" s="2" t="s">
        <v>964</v>
      </c>
      <c r="E229" s="2" t="s">
        <v>1200</v>
      </c>
      <c r="F229" s="2">
        <v>840</v>
      </c>
      <c r="G229" s="2" t="s">
        <v>1201</v>
      </c>
    </row>
    <row r="230" spans="1:7" x14ac:dyDescent="0.35">
      <c r="A230" s="2" t="s">
        <v>666</v>
      </c>
      <c r="B230" s="2" t="s">
        <v>667</v>
      </c>
      <c r="C230" s="2" t="s">
        <v>668</v>
      </c>
      <c r="D230" s="2" t="s">
        <v>965</v>
      </c>
      <c r="E230" s="2" t="s">
        <v>1307</v>
      </c>
      <c r="F230" s="2">
        <v>0</v>
      </c>
      <c r="G230" s="2" t="s">
        <v>1308</v>
      </c>
    </row>
    <row r="231" spans="1:7" x14ac:dyDescent="0.35">
      <c r="A231" s="2" t="s">
        <v>669</v>
      </c>
      <c r="B231" s="2" t="s">
        <v>670</v>
      </c>
      <c r="C231" s="2" t="s">
        <v>671</v>
      </c>
      <c r="D231" s="2" t="s">
        <v>966</v>
      </c>
      <c r="E231" s="2" t="s">
        <v>1198</v>
      </c>
      <c r="F231" s="2">
        <v>800</v>
      </c>
      <c r="G231" s="2" t="s">
        <v>1199</v>
      </c>
    </row>
    <row r="232" spans="1:7" x14ac:dyDescent="0.35">
      <c r="A232" s="2" t="s">
        <v>672</v>
      </c>
      <c r="B232" s="2" t="s">
        <v>673</v>
      </c>
      <c r="C232" s="2" t="s">
        <v>674</v>
      </c>
      <c r="D232" s="2" t="s">
        <v>967</v>
      </c>
      <c r="E232" s="2" t="s">
        <v>1197</v>
      </c>
      <c r="F232" s="2">
        <v>980</v>
      </c>
      <c r="G232" s="2" t="s">
        <v>1309</v>
      </c>
    </row>
    <row r="233" spans="1:7" x14ac:dyDescent="0.35">
      <c r="A233" s="2" t="s">
        <v>675</v>
      </c>
      <c r="B233" s="2" t="s">
        <v>676</v>
      </c>
      <c r="C233" s="2" t="s">
        <v>677</v>
      </c>
      <c r="D233" s="2" t="s">
        <v>968</v>
      </c>
      <c r="E233" s="2" t="s">
        <v>1008</v>
      </c>
      <c r="F233" s="2">
        <v>784</v>
      </c>
      <c r="G233" s="2" t="s">
        <v>1009</v>
      </c>
    </row>
    <row r="234" spans="1:7" x14ac:dyDescent="0.35">
      <c r="A234" s="2" t="s">
        <v>678</v>
      </c>
      <c r="B234" s="2" t="s">
        <v>679</v>
      </c>
      <c r="C234" s="2" t="s">
        <v>680</v>
      </c>
      <c r="D234" s="2" t="s">
        <v>969</v>
      </c>
      <c r="E234" s="2" t="s">
        <v>1086</v>
      </c>
      <c r="F234" s="2">
        <v>826</v>
      </c>
      <c r="G234" s="2" t="s">
        <v>1087</v>
      </c>
    </row>
    <row r="235" spans="1:7" x14ac:dyDescent="0.35">
      <c r="A235" s="2" t="s">
        <v>684</v>
      </c>
      <c r="B235" s="2" t="s">
        <v>685</v>
      </c>
      <c r="C235" s="2" t="s">
        <v>686</v>
      </c>
      <c r="D235" s="2" t="s">
        <v>971</v>
      </c>
      <c r="E235" s="2" t="s">
        <v>1202</v>
      </c>
      <c r="F235" s="2">
        <v>858</v>
      </c>
      <c r="G235" s="2" t="s">
        <v>1310</v>
      </c>
    </row>
    <row r="236" spans="1:7" x14ac:dyDescent="0.35">
      <c r="A236" s="2" t="s">
        <v>687</v>
      </c>
      <c r="B236" s="2" t="s">
        <v>688</v>
      </c>
      <c r="C236" s="2" t="s">
        <v>689</v>
      </c>
      <c r="D236" s="2" t="s">
        <v>972</v>
      </c>
      <c r="E236" s="2" t="s">
        <v>1203</v>
      </c>
      <c r="F236" s="2">
        <v>860</v>
      </c>
      <c r="G236" s="2" t="s">
        <v>1311</v>
      </c>
    </row>
    <row r="237" spans="1:7" x14ac:dyDescent="0.35">
      <c r="A237" s="2" t="s">
        <v>690</v>
      </c>
      <c r="B237" s="2" t="s">
        <v>691</v>
      </c>
      <c r="C237" s="2" t="s">
        <v>692</v>
      </c>
      <c r="D237" s="2" t="s">
        <v>973</v>
      </c>
      <c r="E237" s="2" t="s">
        <v>1206</v>
      </c>
      <c r="F237" s="2">
        <v>548</v>
      </c>
      <c r="G237" s="2" t="s">
        <v>1314</v>
      </c>
    </row>
    <row r="238" spans="1:7" x14ac:dyDescent="0.35">
      <c r="A238" s="2" t="s">
        <v>726</v>
      </c>
      <c r="B238" s="2" t="s">
        <v>285</v>
      </c>
      <c r="C238" s="2" t="s">
        <v>286</v>
      </c>
      <c r="D238" s="2" t="s">
        <v>834</v>
      </c>
      <c r="E238" s="2" t="s">
        <v>1081</v>
      </c>
      <c r="F238" s="2">
        <v>978</v>
      </c>
      <c r="G238" s="2" t="s">
        <v>1082</v>
      </c>
    </row>
    <row r="239" spans="1:7" x14ac:dyDescent="0.35">
      <c r="A239" s="2" t="s">
        <v>733</v>
      </c>
      <c r="B239" s="2" t="s">
        <v>693</v>
      </c>
      <c r="C239" s="2" t="s">
        <v>694</v>
      </c>
      <c r="D239" s="2" t="s">
        <v>974</v>
      </c>
      <c r="E239" s="2" t="s">
        <v>1204</v>
      </c>
      <c r="F239" s="2">
        <v>937</v>
      </c>
      <c r="G239" s="2" t="s">
        <v>1312</v>
      </c>
    </row>
    <row r="240" spans="1:7" x14ac:dyDescent="0.35">
      <c r="A240" s="2" t="s">
        <v>695</v>
      </c>
      <c r="B240" s="2" t="s">
        <v>696</v>
      </c>
      <c r="C240" s="2" t="s">
        <v>697</v>
      </c>
      <c r="D240" s="2" t="s">
        <v>975</v>
      </c>
      <c r="E240" s="2" t="s">
        <v>1205</v>
      </c>
      <c r="F240" s="2">
        <v>704</v>
      </c>
      <c r="G240" s="2" t="s">
        <v>1313</v>
      </c>
    </row>
    <row r="241" spans="1:7" x14ac:dyDescent="0.35">
      <c r="A241" s="2" t="s">
        <v>698</v>
      </c>
      <c r="B241" s="2" t="s">
        <v>699</v>
      </c>
      <c r="C241" s="2" t="s">
        <v>700</v>
      </c>
      <c r="D241" s="2" t="s">
        <v>976</v>
      </c>
      <c r="E241" s="2" t="s">
        <v>1200</v>
      </c>
      <c r="F241" s="2">
        <v>840</v>
      </c>
      <c r="G241" s="2" t="s">
        <v>1201</v>
      </c>
    </row>
    <row r="242" spans="1:7" x14ac:dyDescent="0.35">
      <c r="A242" s="2" t="s">
        <v>701</v>
      </c>
      <c r="B242" s="2" t="s">
        <v>702</v>
      </c>
      <c r="C242" s="2" t="s">
        <v>703</v>
      </c>
      <c r="D242" s="2" t="s">
        <v>977</v>
      </c>
    </row>
    <row r="243" spans="1:7" x14ac:dyDescent="0.35">
      <c r="A243" s="2" t="s">
        <v>704</v>
      </c>
      <c r="B243" s="2" t="s">
        <v>705</v>
      </c>
      <c r="C243" s="2" t="s">
        <v>706</v>
      </c>
      <c r="D243" s="2" t="s">
        <v>978</v>
      </c>
    </row>
    <row r="244" spans="1:7" x14ac:dyDescent="0.35">
      <c r="A244" s="2" t="s">
        <v>707</v>
      </c>
      <c r="B244" s="2" t="s">
        <v>708</v>
      </c>
      <c r="C244" s="2" t="s">
        <v>709</v>
      </c>
      <c r="D244" s="2" t="s">
        <v>979</v>
      </c>
      <c r="E244" s="2" t="s">
        <v>1213</v>
      </c>
      <c r="F244" s="2">
        <v>886</v>
      </c>
      <c r="G244" s="2" t="s">
        <v>1316</v>
      </c>
    </row>
    <row r="245" spans="1:7" x14ac:dyDescent="0.35">
      <c r="A245" s="2" t="s">
        <v>710</v>
      </c>
      <c r="B245" s="2" t="s">
        <v>711</v>
      </c>
      <c r="C245" s="2" t="s">
        <v>712</v>
      </c>
      <c r="D245" s="2" t="s">
        <v>980</v>
      </c>
      <c r="E245" s="2" t="s">
        <v>1215</v>
      </c>
      <c r="F245" s="2">
        <v>967</v>
      </c>
      <c r="G245" s="2" t="s">
        <v>1318</v>
      </c>
    </row>
    <row r="246" spans="1:7" x14ac:dyDescent="0.35">
      <c r="A246" s="2" t="s">
        <v>713</v>
      </c>
      <c r="B246" s="2" t="s">
        <v>714</v>
      </c>
      <c r="C246" s="2" t="s">
        <v>715</v>
      </c>
      <c r="D246" s="2" t="s">
        <v>981</v>
      </c>
      <c r="E246" s="2" t="s">
        <v>1200</v>
      </c>
      <c r="F246" s="2">
        <v>840</v>
      </c>
      <c r="G246" s="2" t="s">
        <v>1201</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D26C1297-72EA-414A-BB15-72919DAB8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73A9A-A04F-41FF-96F9-A7BAA5B16ED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Hugo Paret</cp:lastModifiedBy>
  <cp:lastPrinted>2018-09-11T11:28:24Z</cp:lastPrinted>
  <dcterms:created xsi:type="dcterms:W3CDTF">2018-04-20T09:16:43Z</dcterms:created>
  <dcterms:modified xsi:type="dcterms:W3CDTF">2021-07-07T09:31:16Z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